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VZ_2021\VZ-000-2021_SATNY A KOUPELNY FCB\a_VZ_SATNY A KOUPELNY FCB_VYZVA\a3_1_VZ_satny a koupelny FCB_tech spec\"/>
    </mc:Choice>
  </mc:AlternateContent>
  <bookViews>
    <workbookView xWindow="-120" yWindow="-120" windowWidth="29040" windowHeight="15840" firstSheet="1" activeTab="6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  <sheet name="ZTI" sheetId="13" r:id="rId5"/>
    <sheet name="UT" sheetId="14" r:id="rId6"/>
    <sheet name="El. práce" sheetId="15" r:id="rId7"/>
  </sheets>
  <externalReferences>
    <externalReference r:id="rId8"/>
  </externalReferences>
  <definedNames>
    <definedName name="CelkemDPHVypocet" localSheetId="1">Stavba!$H$31</definedName>
    <definedName name="CenaCelkem">Stavba!$G$20</definedName>
    <definedName name="CenaCelkemBezDPH">Stavba!$G$19</definedName>
    <definedName name="CenaCelkemVypocet" localSheetId="1">Stavba!$I$31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Stavba!#REF!</definedName>
    <definedName name="dpsc" localSheetId="1">Stavba!$C$13</definedName>
    <definedName name="IČO" localSheetId="1">Stavba!$I$11</definedName>
    <definedName name="Mena">Stavba!$J$20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Stavba!$B$29</definedName>
    <definedName name="_xlnm.Print_Area" localSheetId="3">'Rozpočet Pol'!$A$1:$U$154</definedName>
    <definedName name="_xlnm.Print_Area" localSheetId="1">Stavba!$A$1:$J$33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Stavba!$E$18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Stavba!$B$1:$J$27</definedName>
    <definedName name="ZakladDPHSni">Stavba!$G$18</definedName>
    <definedName name="ZakladDPHSniVypocet" localSheetId="1">Stavba!$F$31</definedName>
    <definedName name="ZakladDPHZakl">Stavba!#REF!</definedName>
    <definedName name="ZakladDPHZaklVypocet" localSheetId="1">Stavba!$G$31</definedName>
    <definedName name="Zaokrouhleni">Stavba!#REF!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51" i="12" l="1"/>
  <c r="G148" i="12"/>
  <c r="G146" i="12"/>
  <c r="G145" i="12"/>
  <c r="G143" i="12"/>
  <c r="G142" i="12"/>
  <c r="G141" i="12"/>
  <c r="G140" i="12"/>
  <c r="G139" i="12"/>
  <c r="G138" i="12"/>
  <c r="G136" i="12"/>
  <c r="G135" i="12"/>
  <c r="G133" i="12"/>
  <c r="G131" i="12"/>
  <c r="G130" i="12"/>
  <c r="G129" i="12"/>
  <c r="G128" i="12"/>
  <c r="G127" i="12"/>
  <c r="G126" i="12"/>
  <c r="G125" i="12"/>
  <c r="G123" i="12"/>
  <c r="G122" i="12"/>
  <c r="G121" i="12"/>
  <c r="G120" i="12"/>
  <c r="G119" i="12"/>
  <c r="G118" i="12"/>
  <c r="G117" i="12"/>
  <c r="G116" i="12"/>
  <c r="G115" i="12"/>
  <c r="G114" i="12"/>
  <c r="G113" i="12"/>
  <c r="G111" i="12"/>
  <c r="G109" i="12"/>
  <c r="G107" i="12"/>
  <c r="G106" i="12"/>
  <c r="G105" i="12"/>
  <c r="G103" i="12"/>
  <c r="G101" i="12"/>
  <c r="G100" i="12"/>
  <c r="G99" i="12"/>
  <c r="G98" i="12"/>
  <c r="G97" i="12"/>
  <c r="G96" i="12"/>
  <c r="G95" i="12"/>
  <c r="G94" i="12"/>
  <c r="G93" i="12"/>
  <c r="G92" i="12"/>
  <c r="G90" i="12"/>
  <c r="G89" i="12"/>
  <c r="G88" i="12"/>
  <c r="G87" i="12"/>
  <c r="G86" i="12"/>
  <c r="G85" i="12"/>
  <c r="G84" i="12"/>
  <c r="G82" i="12"/>
  <c r="G81" i="12"/>
  <c r="G80" i="12"/>
  <c r="G79" i="12"/>
  <c r="G77" i="12"/>
  <c r="G76" i="12"/>
  <c r="G75" i="12"/>
  <c r="G74" i="12"/>
  <c r="G73" i="12"/>
  <c r="G72" i="12"/>
  <c r="G71" i="12"/>
  <c r="G70" i="12"/>
  <c r="G69" i="12"/>
  <c r="G68" i="12"/>
  <c r="G67" i="12"/>
  <c r="G61" i="12"/>
  <c r="G59" i="12"/>
  <c r="G58" i="12"/>
  <c r="G56" i="12"/>
  <c r="G51" i="12"/>
  <c r="G49" i="12"/>
  <c r="G47" i="12"/>
  <c r="G46" i="12"/>
  <c r="G45" i="12"/>
  <c r="G44" i="12"/>
  <c r="G43" i="12"/>
  <c r="G41" i="12"/>
  <c r="G40" i="12"/>
  <c r="G39" i="12"/>
  <c r="G38" i="12"/>
  <c r="G37" i="12"/>
  <c r="G36" i="12"/>
  <c r="G35" i="12"/>
  <c r="G34" i="12"/>
  <c r="G33" i="12"/>
  <c r="G32" i="12"/>
  <c r="G31" i="12"/>
  <c r="G29" i="12"/>
  <c r="G28" i="12"/>
  <c r="G26" i="12"/>
  <c r="G25" i="12"/>
  <c r="G23" i="12"/>
  <c r="G21" i="12"/>
  <c r="G20" i="12"/>
  <c r="G19" i="12"/>
  <c r="G18" i="12"/>
  <c r="G17" i="12"/>
  <c r="G15" i="12"/>
  <c r="G13" i="12"/>
  <c r="G11" i="12"/>
  <c r="G10" i="12"/>
  <c r="G9" i="12"/>
  <c r="E54" i="13"/>
  <c r="E15" i="15"/>
  <c r="E14" i="15"/>
  <c r="E13" i="15"/>
  <c r="E12" i="15"/>
  <c r="E11" i="15"/>
  <c r="E10" i="15"/>
  <c r="E9" i="15"/>
  <c r="E8" i="15"/>
  <c r="E7" i="15"/>
  <c r="E6" i="15"/>
  <c r="E5" i="15"/>
  <c r="E16" i="15" l="1"/>
  <c r="E17" i="15" s="1"/>
  <c r="E7" i="14"/>
  <c r="E6" i="14"/>
  <c r="E5" i="14"/>
  <c r="E4" i="14"/>
  <c r="E8" i="14" l="1"/>
  <c r="E63" i="13"/>
  <c r="E62" i="13"/>
  <c r="E61" i="13"/>
  <c r="E60" i="13"/>
  <c r="E59" i="13"/>
  <c r="E58" i="13"/>
  <c r="E57" i="13"/>
  <c r="E56" i="13"/>
  <c r="E55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0" i="13"/>
  <c r="E39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BA153" i="12"/>
  <c r="BA152" i="12"/>
  <c r="BA149" i="12"/>
  <c r="BA137" i="12"/>
  <c r="BA124" i="12"/>
  <c r="BA83" i="12"/>
  <c r="BA65" i="12"/>
  <c r="BA64" i="12"/>
  <c r="BA63" i="12"/>
  <c r="BA62" i="12"/>
  <c r="BA55" i="12"/>
  <c r="BA54" i="12"/>
  <c r="BA53" i="12"/>
  <c r="BA52" i="12"/>
  <c r="BA16" i="12"/>
  <c r="BA14" i="12"/>
  <c r="BA12" i="12"/>
  <c r="G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G22" i="12"/>
  <c r="I23" i="12"/>
  <c r="I22" i="12" s="1"/>
  <c r="K23" i="12"/>
  <c r="K22" i="12" s="1"/>
  <c r="M23" i="12"/>
  <c r="M22" i="12" s="1"/>
  <c r="O23" i="12"/>
  <c r="O22" i="12" s="1"/>
  <c r="Q23" i="12"/>
  <c r="Q22" i="12" s="1"/>
  <c r="U23" i="12"/>
  <c r="U22" i="12" s="1"/>
  <c r="G24" i="12"/>
  <c r="I25" i="12"/>
  <c r="K25" i="12"/>
  <c r="K24" i="12" s="1"/>
  <c r="M25" i="12"/>
  <c r="O25" i="12"/>
  <c r="Q25" i="12"/>
  <c r="U25" i="12"/>
  <c r="I26" i="12"/>
  <c r="I24" i="12" s="1"/>
  <c r="K26" i="12"/>
  <c r="M26" i="12"/>
  <c r="O26" i="12"/>
  <c r="Q26" i="12"/>
  <c r="U26" i="12"/>
  <c r="U24" i="12" s="1"/>
  <c r="G27" i="12"/>
  <c r="I28" i="12"/>
  <c r="K28" i="12"/>
  <c r="M28" i="12"/>
  <c r="O28" i="12"/>
  <c r="Q28" i="12"/>
  <c r="Q27" i="12" s="1"/>
  <c r="U28" i="12"/>
  <c r="U27" i="12" s="1"/>
  <c r="I29" i="12"/>
  <c r="K29" i="12"/>
  <c r="M29" i="12"/>
  <c r="O29" i="12"/>
  <c r="Q29" i="12"/>
  <c r="U29" i="12"/>
  <c r="G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G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G48" i="12"/>
  <c r="I49" i="12"/>
  <c r="I48" i="12" s="1"/>
  <c r="K49" i="12"/>
  <c r="K48" i="12" s="1"/>
  <c r="M49" i="12"/>
  <c r="M48" i="12" s="1"/>
  <c r="O49" i="12"/>
  <c r="O48" i="12" s="1"/>
  <c r="Q49" i="12"/>
  <c r="Q48" i="12" s="1"/>
  <c r="U49" i="12"/>
  <c r="U48" i="12" s="1"/>
  <c r="G50" i="12"/>
  <c r="I51" i="12"/>
  <c r="K51" i="12"/>
  <c r="M51" i="12"/>
  <c r="O51" i="12"/>
  <c r="Q51" i="12"/>
  <c r="U51" i="12"/>
  <c r="I56" i="12"/>
  <c r="K56" i="12"/>
  <c r="M56" i="12"/>
  <c r="O56" i="12"/>
  <c r="Q56" i="12"/>
  <c r="U56" i="12"/>
  <c r="G57" i="12"/>
  <c r="I58" i="12"/>
  <c r="K58" i="12"/>
  <c r="M58" i="12"/>
  <c r="O58" i="12"/>
  <c r="Q58" i="12"/>
  <c r="Q57" i="12" s="1"/>
  <c r="U58" i="12"/>
  <c r="I59" i="12"/>
  <c r="K59" i="12"/>
  <c r="K57" i="12" s="1"/>
  <c r="M59" i="12"/>
  <c r="O59" i="12"/>
  <c r="Q59" i="12"/>
  <c r="U59" i="12"/>
  <c r="U57" i="12" s="1"/>
  <c r="G60" i="12"/>
  <c r="I61" i="12"/>
  <c r="I60" i="12" s="1"/>
  <c r="K61" i="12"/>
  <c r="K60" i="12" s="1"/>
  <c r="M61" i="12"/>
  <c r="M60" i="12" s="1"/>
  <c r="O61" i="12"/>
  <c r="O60" i="12" s="1"/>
  <c r="Q61" i="12"/>
  <c r="Q60" i="12" s="1"/>
  <c r="U61" i="12"/>
  <c r="U60" i="12" s="1"/>
  <c r="G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G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G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G102" i="12"/>
  <c r="I103" i="12"/>
  <c r="I102" i="12" s="1"/>
  <c r="K103" i="12"/>
  <c r="K102" i="12" s="1"/>
  <c r="M103" i="12"/>
  <c r="M102" i="12" s="1"/>
  <c r="O103" i="12"/>
  <c r="O102" i="12" s="1"/>
  <c r="Q103" i="12"/>
  <c r="Q102" i="12" s="1"/>
  <c r="U103" i="12"/>
  <c r="U102" i="12" s="1"/>
  <c r="G104" i="12"/>
  <c r="I105" i="12"/>
  <c r="K105" i="12"/>
  <c r="K104" i="12" s="1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G108" i="12"/>
  <c r="K108" i="12"/>
  <c r="I109" i="12"/>
  <c r="I108" i="12" s="1"/>
  <c r="K109" i="12"/>
  <c r="M109" i="12"/>
  <c r="M108" i="12" s="1"/>
  <c r="O109" i="12"/>
  <c r="O108" i="12" s="1"/>
  <c r="Q109" i="12"/>
  <c r="Q108" i="12" s="1"/>
  <c r="U109" i="12"/>
  <c r="U108" i="12" s="1"/>
  <c r="G110" i="12"/>
  <c r="U110" i="12"/>
  <c r="I111" i="12"/>
  <c r="I110" i="12" s="1"/>
  <c r="K111" i="12"/>
  <c r="K110" i="12" s="1"/>
  <c r="M111" i="12"/>
  <c r="M110" i="12" s="1"/>
  <c r="O111" i="12"/>
  <c r="O110" i="12" s="1"/>
  <c r="Q111" i="12"/>
  <c r="Q110" i="12" s="1"/>
  <c r="U111" i="12"/>
  <c r="G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29" i="12"/>
  <c r="K129" i="12"/>
  <c r="M129" i="12"/>
  <c r="O129" i="12"/>
  <c r="Q129" i="12"/>
  <c r="U129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G132" i="12"/>
  <c r="I133" i="12"/>
  <c r="I132" i="12" s="1"/>
  <c r="K133" i="12"/>
  <c r="K132" i="12" s="1"/>
  <c r="M133" i="12"/>
  <c r="M132" i="12" s="1"/>
  <c r="O133" i="12"/>
  <c r="O132" i="12" s="1"/>
  <c r="Q133" i="12"/>
  <c r="Q132" i="12" s="1"/>
  <c r="U133" i="12"/>
  <c r="U132" i="12" s="1"/>
  <c r="G134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G144" i="12"/>
  <c r="I145" i="12"/>
  <c r="I144" i="12" s="1"/>
  <c r="K145" i="12"/>
  <c r="M145" i="12"/>
  <c r="O145" i="12"/>
  <c r="Q145" i="12"/>
  <c r="U145" i="12"/>
  <c r="I146" i="12"/>
  <c r="K146" i="12"/>
  <c r="M146" i="12"/>
  <c r="O146" i="12"/>
  <c r="Q146" i="12"/>
  <c r="U146" i="12"/>
  <c r="G147" i="12"/>
  <c r="I148" i="12"/>
  <c r="I147" i="12" s="1"/>
  <c r="K148" i="12"/>
  <c r="K147" i="12" s="1"/>
  <c r="M148" i="12"/>
  <c r="M147" i="12" s="1"/>
  <c r="O148" i="12"/>
  <c r="O147" i="12" s="1"/>
  <c r="Q148" i="12"/>
  <c r="Q147" i="12" s="1"/>
  <c r="U148" i="12"/>
  <c r="U147" i="12" s="1"/>
  <c r="G150" i="12"/>
  <c r="K150" i="12"/>
  <c r="U150" i="12"/>
  <c r="I151" i="12"/>
  <c r="I150" i="12" s="1"/>
  <c r="K151" i="12"/>
  <c r="M151" i="12"/>
  <c r="M150" i="12" s="1"/>
  <c r="O151" i="12"/>
  <c r="O150" i="12" s="1"/>
  <c r="Q151" i="12"/>
  <c r="Q150" i="12" s="1"/>
  <c r="U151" i="12"/>
  <c r="F31" i="1"/>
  <c r="G31" i="1"/>
  <c r="H31" i="1"/>
  <c r="I31" i="1"/>
  <c r="J30" i="1" s="1"/>
  <c r="J31" i="1" s="1"/>
  <c r="J19" i="1"/>
  <c r="G29" i="1"/>
  <c r="F29" i="1"/>
  <c r="J18" i="1"/>
  <c r="M57" i="12" l="1"/>
  <c r="M50" i="12"/>
  <c r="G154" i="12"/>
  <c r="I16" i="1" s="1"/>
  <c r="G18" i="1" s="1"/>
  <c r="G20" i="1" s="1"/>
  <c r="M24" i="12"/>
  <c r="M27" i="12"/>
  <c r="U144" i="12"/>
  <c r="O50" i="12"/>
  <c r="E64" i="13"/>
  <c r="O57" i="12"/>
  <c r="K50" i="12"/>
  <c r="Q24" i="12"/>
  <c r="O104" i="12"/>
  <c r="I104" i="12"/>
  <c r="O24" i="12"/>
  <c r="O42" i="12"/>
  <c r="K42" i="12"/>
  <c r="Q144" i="12"/>
  <c r="Q50" i="12"/>
  <c r="M8" i="12"/>
  <c r="I8" i="12"/>
  <c r="Q8" i="12"/>
  <c r="I78" i="12"/>
  <c r="M78" i="12"/>
  <c r="O30" i="12"/>
  <c r="K134" i="12"/>
  <c r="O134" i="12"/>
  <c r="U42" i="12"/>
  <c r="K144" i="12"/>
  <c r="K112" i="12"/>
  <c r="U91" i="12"/>
  <c r="K66" i="12"/>
  <c r="U66" i="12"/>
  <c r="O66" i="12"/>
  <c r="Q42" i="12"/>
  <c r="K8" i="12"/>
  <c r="U8" i="12"/>
  <c r="O8" i="12"/>
  <c r="K30" i="12"/>
  <c r="M112" i="12"/>
  <c r="M91" i="12"/>
  <c r="K78" i="12"/>
  <c r="I30" i="12"/>
  <c r="M134" i="12"/>
  <c r="M104" i="12"/>
  <c r="U78" i="12"/>
  <c r="O78" i="12"/>
  <c r="Q30" i="12"/>
  <c r="M30" i="12"/>
  <c r="O27" i="12"/>
  <c r="Q78" i="12"/>
  <c r="Q91" i="12"/>
  <c r="U104" i="12"/>
  <c r="I57" i="12"/>
  <c r="U30" i="12"/>
  <c r="Q112" i="12"/>
  <c r="I112" i="12"/>
  <c r="Q104" i="12"/>
  <c r="Q66" i="12"/>
  <c r="M66" i="12"/>
  <c r="I66" i="12"/>
  <c r="I50" i="12"/>
  <c r="K27" i="12"/>
  <c r="O112" i="12"/>
  <c r="O144" i="12"/>
  <c r="I134" i="12"/>
  <c r="U112" i="12"/>
  <c r="O91" i="12"/>
  <c r="K91" i="12"/>
  <c r="U50" i="12"/>
  <c r="M42" i="12"/>
  <c r="I42" i="12"/>
  <c r="I27" i="12"/>
  <c r="Q134" i="12"/>
  <c r="M144" i="12"/>
  <c r="U134" i="12"/>
  <c r="I91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<sst xmlns="http://schemas.openxmlformats.org/spreadsheetml/2006/main" count="797" uniqueCount="437">
  <si>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</si>
  <si>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</si>
  <si>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</si>
  <si>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</si>
  <si>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</si>
  <si>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</si>
  <si>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</si>
  <si>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</si>
  <si>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</si>
  <si>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</si>
  <si>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</si>
  <si>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</si>
  <si>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</si>
  <si>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</si>
  <si>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</si>
  <si>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</si>
  <si>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</si>
  <si>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</si>
  <si>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Vedlejší náklady</t>
  </si>
  <si>
    <t>Celkem</t>
  </si>
  <si>
    <t>Dodávka</t>
  </si>
  <si>
    <t>Montáž</t>
  </si>
  <si>
    <t>Rozpis ceny</t>
  </si>
  <si>
    <t>IČ: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</si>
  <si>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</si>
  <si>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</si>
  <si>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</si>
  <si>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</si>
  <si>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</si>
  <si>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</si>
  <si>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</si>
  <si>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</si>
  <si>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</si>
  <si>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</si>
  <si>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21-04-01 Tréninkové centrum mládeže 1.FC Brno</t>
  </si>
  <si>
    <t>Rozpočet</t>
  </si>
  <si>
    <t>Celkem za stavbu</t>
  </si>
  <si>
    <t>CZK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</si>
  <si>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</si>
  <si>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</si>
  <si>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</si>
  <si>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</si>
  <si>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</si>
  <si>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</si>
  <si>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</si>
  <si>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</si>
  <si>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</si>
  <si>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</si>
  <si>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711.3</t>
  </si>
  <si>
    <t>Izolace proti vodě - stěrková izolace</t>
  </si>
  <si>
    <t>720</t>
  </si>
  <si>
    <t>Zdravotechnická instalace</t>
  </si>
  <si>
    <t>728</t>
  </si>
  <si>
    <t>Montáž vzduchotechniky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</si>
  <si>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</si>
  <si>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</si>
  <si>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</si>
  <si>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</si>
  <si>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</si>
  <si>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</si>
  <si>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</si>
  <si>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</si>
  <si>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</si>
  <si>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</si>
  <si>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</si>
  <si>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</si>
  <si>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</si>
  <si>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</si>
  <si>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</si>
  <si>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</si>
  <si>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</si>
  <si>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</si>
  <si>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</si>
  <si>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</si>
  <si>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</si>
  <si>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</si>
  <si>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D96</t>
  </si>
  <si>
    <t>Přesuny suti a vybouraných hmot</t>
  </si>
  <si>
    <t>M21</t>
  </si>
  <si>
    <t>Elektromontáže</t>
  </si>
  <si>
    <t>M99</t>
  </si>
  <si>
    <t>Ostatní práce "M"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</si>
  <si>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</si>
  <si>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</si>
  <si>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</si>
  <si>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</si>
  <si>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</si>
  <si>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</si>
  <si>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</si>
  <si>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</si>
  <si>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</si>
  <si>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</si>
  <si>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</si>
  <si>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</si>
  <si>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</si>
  <si>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</si>
  <si>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</si>
  <si>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</si>
  <si>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</si>
  <si>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</si>
  <si>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</si>
  <si>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</si>
  <si>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</si>
  <si>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</si>
  <si>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</si>
  <si>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</si>
  <si>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</si>
  <si>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</si>
  <si>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</si>
  <si>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</si>
  <si>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310271519F00</t>
  </si>
  <si>
    <t>Zazdívka otvorů do 2 m2, pórobet.tvárnice, tl.15cm</t>
  </si>
  <si>
    <t>m2</t>
  </si>
  <si>
    <t>POL1_0</t>
  </si>
  <si>
    <t>317121021RU2</t>
  </si>
  <si>
    <t>Osazení překladu keram. plochého, světl. do 105 cm, včetně dodávky překladu 125 x 11,5 x 7,1 cm</t>
  </si>
  <si>
    <t>kus</t>
  </si>
  <si>
    <t>342013123R10</t>
  </si>
  <si>
    <t>Příčka SDK tl.100mm,ocel.kce,2x oplášť.12,5mm, s impregnací do vlhka</t>
  </si>
  <si>
    <t>1400</t>
  </si>
  <si>
    <t>POP</t>
  </si>
  <si>
    <t>342090342R00</t>
  </si>
  <si>
    <t>Otvor v SDK, pro dveře 1kř 2xopl., 70 x 200 cm</t>
  </si>
  <si>
    <t>1692</t>
  </si>
  <si>
    <t>342090442R00</t>
  </si>
  <si>
    <t>Otvor v SDK pro průchod 2xopl., 115 x 200 cm</t>
  </si>
  <si>
    <t>1862</t>
  </si>
  <si>
    <t>342263320RF0</t>
  </si>
  <si>
    <t>Montáž sádrokartonové příčky po osazení WC</t>
  </si>
  <si>
    <t>342263420R00</t>
  </si>
  <si>
    <t>Osazení revizních dvířek do SDK do 0,25 m2, mat. ve specifikaci</t>
  </si>
  <si>
    <t>342263422R00</t>
  </si>
  <si>
    <t>Osazení revizních dvířek regulační ven, do 0,25 m2, mat. ve  specifikaci</t>
  </si>
  <si>
    <t>311PC 201</t>
  </si>
  <si>
    <t>revizní dvířka lisovaná panty s deskou SDK 12.5, s tlačným zámkem konstrukce US 60x60 cm</t>
  </si>
  <si>
    <t>342PC 202</t>
  </si>
  <si>
    <t>dvířka 60x60 cm plastová na regulační ventil</t>
  </si>
  <si>
    <t>416021124R10</t>
  </si>
  <si>
    <t>Podhledy SDK, kovová.kce CD. 1x deska 12,5 mm, s impregnací do vlhka</t>
  </si>
  <si>
    <t>602011112RT3</t>
  </si>
  <si>
    <t>Omítka jádrová 082, ručně, tloušťka vrstvy 15 mm</t>
  </si>
  <si>
    <t>612401391R00</t>
  </si>
  <si>
    <t>Omítka malých ploch vnitřních stěn do 1 m2, po montáži zárubní</t>
  </si>
  <si>
    <t>632411105R00</t>
  </si>
  <si>
    <t>Samonivelační stěrka, ruč.zpracování do tl.5 mm</t>
  </si>
  <si>
    <t>63 PC 101</t>
  </si>
  <si>
    <t>Zabetonování odpadu</t>
  </si>
  <si>
    <t>642942111R00</t>
  </si>
  <si>
    <t>Osazení zárubní ocelových, pl. do 2,5 m2</t>
  </si>
  <si>
    <t>642942212R00</t>
  </si>
  <si>
    <t>Osazení zárubně do sádrokarton. příčky tl. 100 mm</t>
  </si>
  <si>
    <t>766661112R00</t>
  </si>
  <si>
    <t>Montáž dveří do zárubně,otevíravých 1kř.do 0,8 m, v.č. kování</t>
  </si>
  <si>
    <t>766662811R00</t>
  </si>
  <si>
    <t>Demontáž prahů dveří 1křídlových</t>
  </si>
  <si>
    <t>766695213R00</t>
  </si>
  <si>
    <t>Montáž prahů dveří jednokřídlových š. nad 10 cm, vč. dodávky prahu</t>
  </si>
  <si>
    <t>64 PC 01</t>
  </si>
  <si>
    <t>Montáž okení ochrané fólie</t>
  </si>
  <si>
    <t>64 PC 02</t>
  </si>
  <si>
    <t>D+M dveřního kování, vč. zámku</t>
  </si>
  <si>
    <t>64 PC 202</t>
  </si>
  <si>
    <t>dveře vnitřní plné, 1kř. 70x197 cm</t>
  </si>
  <si>
    <t>64 PC 203</t>
  </si>
  <si>
    <t>dveře vnitřní plné, 1kř. 80x197 cm</t>
  </si>
  <si>
    <t>64 PC 204</t>
  </si>
  <si>
    <t>zárubeň ocelová lakovaná 70x197 cm, barevná</t>
  </si>
  <si>
    <t>64 PC 205</t>
  </si>
  <si>
    <t>zárubeň ocelová lakovaná 80x197 cm, barevná</t>
  </si>
  <si>
    <t>711212002RW2</t>
  </si>
  <si>
    <t>Hydroizolační povlak - nátěr nebo stěrka, proti vlhk.a tlakové vodě</t>
  </si>
  <si>
    <t>711212601R00</t>
  </si>
  <si>
    <t>Těsnicí pás do spoje podlaha - stěna</t>
  </si>
  <si>
    <t>m</t>
  </si>
  <si>
    <t>711212602R00</t>
  </si>
  <si>
    <t>Těsnicí roh vnější, vnitřní do spoje podlaha-stěna</t>
  </si>
  <si>
    <t>711212611R00</t>
  </si>
  <si>
    <t>Těsnicí pás do svislých koutů</t>
  </si>
  <si>
    <t>998711202R00</t>
  </si>
  <si>
    <t>Přesun hmot pro izolace proti vodě, výšky do 12 m</t>
  </si>
  <si>
    <t>720PC 101</t>
  </si>
  <si>
    <t>Zdravotechnická instalace, viz příloha - samostatný rozpočet</t>
  </si>
  <si>
    <t>kpl</t>
  </si>
  <si>
    <t>728PC 101</t>
  </si>
  <si>
    <t>1. Demontáž stávající vzduchotechniky</t>
  </si>
  <si>
    <t>2. Úprava na další montáž</t>
  </si>
  <si>
    <t>3. Montáž repasované vzduchotechniky</t>
  </si>
  <si>
    <t>4. Přezkoušení a uvedení do provozu</t>
  </si>
  <si>
    <t>728PC 102</t>
  </si>
  <si>
    <t>Zednická výpomoc vč. mat</t>
  </si>
  <si>
    <t>soubor</t>
  </si>
  <si>
    <t>730PC 101</t>
  </si>
  <si>
    <t>Ústřední vytápění, viz příloha - samostatný rozpočet</t>
  </si>
  <si>
    <t>730PC 102</t>
  </si>
  <si>
    <t>776PC 1001</t>
  </si>
  <si>
    <t>Dodávka dělicí stěny vč. dveří pro kabinky WC</t>
  </si>
  <si>
    <t>souhrn</t>
  </si>
  <si>
    <t>Souhrn cen služeb:</t>
  </si>
  <si>
    <t>Zaměření, konzultace</t>
  </si>
  <si>
    <t>Doprava materiálu</t>
  </si>
  <si>
    <t>Montáž a ostatní náklady</t>
  </si>
  <si>
    <t>633811111F00</t>
  </si>
  <si>
    <t>Přebroušení podlah po stěrce</t>
  </si>
  <si>
    <t>771101101R00</t>
  </si>
  <si>
    <t>Vysávání podlah prům.vysavačem pro pokládku dlažby</t>
  </si>
  <si>
    <t>771101210R00</t>
  </si>
  <si>
    <t>Penetrace podkladu pod dlažby, mat. ve specifikaci</t>
  </si>
  <si>
    <t>771575107R00</t>
  </si>
  <si>
    <t>Montáž podlah keram.,režné hladké, tmel, 20x20 cm, mat. ve specifikaci</t>
  </si>
  <si>
    <t>771578011R00</t>
  </si>
  <si>
    <t>Spára podlaha - stěna, silikonem, mat. ve specifikaci</t>
  </si>
  <si>
    <t>59767090</t>
  </si>
  <si>
    <t>dlažba protiskl. 200x200x9 mm, dle výběru investora</t>
  </si>
  <si>
    <t>771PC 01</t>
  </si>
  <si>
    <t>základ hloubkový</t>
  </si>
  <si>
    <t>kg</t>
  </si>
  <si>
    <t>tmel lepicí flexibilní</t>
  </si>
  <si>
    <t>771PC 02</t>
  </si>
  <si>
    <t>tmel spárovací flexibilní</t>
  </si>
  <si>
    <t>771PC 03</t>
  </si>
  <si>
    <t>tmel silikonový 300 ml</t>
  </si>
  <si>
    <t>998771202R00</t>
  </si>
  <si>
    <t>Přesun hmot pro podlahy z dlaždic, výšky do 12 m</t>
  </si>
  <si>
    <t>771578011RF0</t>
  </si>
  <si>
    <t>Spára lišta - stěna, silikonem, mat. ve specifikaci</t>
  </si>
  <si>
    <t>775413040R00</t>
  </si>
  <si>
    <t>Montáž podlahové lišty lepením</t>
  </si>
  <si>
    <t>776401800R00</t>
  </si>
  <si>
    <t>Demontáž soklíků nebo lišt, pryžových nebo z PVC</t>
  </si>
  <si>
    <t>776511810R00</t>
  </si>
  <si>
    <t>Odstranění PVC lepených bez podložky</t>
  </si>
  <si>
    <t>Část nášlapné vrstvy PVC podlahy</t>
  </si>
  <si>
    <t>776521100RT1</t>
  </si>
  <si>
    <t>Lepení povlak.podlah z pásů PVC na Chemopren, pouze montáž - mat. ve specifikaci</t>
  </si>
  <si>
    <t>965048150F01</t>
  </si>
  <si>
    <t>Dočištění povrchu po odstanění PVC z podlah, odstranění zbytků lepidla - obroušením</t>
  </si>
  <si>
    <t>776PC 01</t>
  </si>
  <si>
    <t>PVC podlahová krytina, (na doplnění ve stejné kvalitě barva červená)</t>
  </si>
  <si>
    <t>776PC 02</t>
  </si>
  <si>
    <t>podlahová lišta, (na doplnění ve stejné kvalitě barva červená)</t>
  </si>
  <si>
    <t>776PC 03</t>
  </si>
  <si>
    <t>776PC 04</t>
  </si>
  <si>
    <t>lepidlo na PVC poldahu</t>
  </si>
  <si>
    <t>998776202R00</t>
  </si>
  <si>
    <t>Přesun hmot pro podlahy povlakové, výšky do 12 m</t>
  </si>
  <si>
    <t>781101210R00</t>
  </si>
  <si>
    <t>Penetrace podkladu pod obklady, mat. ve specifikaci</t>
  </si>
  <si>
    <t>781419197U00</t>
  </si>
  <si>
    <t>Přípl obklad spáry silikon, mat. ve specifikaci</t>
  </si>
  <si>
    <t>781475115R00</t>
  </si>
  <si>
    <t>Obklad vnitřní stěn keramický, do tmele, mat. ve specifikaci</t>
  </si>
  <si>
    <t>781491001RT1</t>
  </si>
  <si>
    <t>Montáž lišt k obkladům rohových, koutových i dilat, mat. ve specifikaci</t>
  </si>
  <si>
    <t>781PC 01</t>
  </si>
  <si>
    <t>781PC 02</t>
  </si>
  <si>
    <t>781PC 03</t>
  </si>
  <si>
    <t>781PC 04</t>
  </si>
  <si>
    <t>obkladová lišta PVC bílá 2,5 m</t>
  </si>
  <si>
    <t>ks</t>
  </si>
  <si>
    <t>781PC 201</t>
  </si>
  <si>
    <t>obkládačka, dle výběru investora</t>
  </si>
  <si>
    <t>998781202R00</t>
  </si>
  <si>
    <t>Přesun hmot pro obklady keramické, výšky do 12 m</t>
  </si>
  <si>
    <t>783426260R00</t>
  </si>
  <si>
    <t>Nátěry syntetický (potrubí u ohřevných těles)</t>
  </si>
  <si>
    <t>784011222RT2</t>
  </si>
  <si>
    <t>Zakrytí podlah, včetně papírové lepenky</t>
  </si>
  <si>
    <t>784195222R00</t>
  </si>
  <si>
    <t>Malba Primalex Plus, barva, bez penetrace, 2 x</t>
  </si>
  <si>
    <t>784403801R00</t>
  </si>
  <si>
    <t>Příprava podkladu pro malbu v místnostech, (škrábánístaré malby)</t>
  </si>
  <si>
    <t>941000</t>
  </si>
  <si>
    <t>D+M lešení vč pronájmu a manipulace</t>
  </si>
  <si>
    <t>952902110R00</t>
  </si>
  <si>
    <t>Čištění zametáním v místnostech a chodbách, během prací</t>
  </si>
  <si>
    <t>622904120F10</t>
  </si>
  <si>
    <t>Ruční čištění povrchu stěn kartáčem</t>
  </si>
  <si>
    <t>725240000R00</t>
  </si>
  <si>
    <t>Demontáž sprchových zástěn</t>
  </si>
  <si>
    <t>767581801R00</t>
  </si>
  <si>
    <t>Demontáž podhledů - kazet</t>
  </si>
  <si>
    <t>767582800R00</t>
  </si>
  <si>
    <t>Demontáž podhledů - roštů</t>
  </si>
  <si>
    <t>784011221RT2</t>
  </si>
  <si>
    <t>Zakrytí předmětů v šatně při bouracích pracích, včetně dodávky fólie tl. 0,04 mm</t>
  </si>
  <si>
    <t>952902121F00</t>
  </si>
  <si>
    <t>Zametení drsná podlaha, po bouracích pracích</t>
  </si>
  <si>
    <t>961031000FX1</t>
  </si>
  <si>
    <t>Bourání základu z tvárnic pórobetonových, sprchový kout a přizdívka</t>
  </si>
  <si>
    <t>962036112R00</t>
  </si>
  <si>
    <t>DMTZ SDK příčky, 1x kov.kce., 1x opláštěné 12,5 mm, vč. ker. obkladů stěn</t>
  </si>
  <si>
    <t>965048515R00</t>
  </si>
  <si>
    <t>Broušení betonových povrchů do tl. 5 mm</t>
  </si>
  <si>
    <t>965081713RT1</t>
  </si>
  <si>
    <t>Bourání dlažeb keramických tl.10 mm, nad 1 m2, ručně, dlaždice keramické</t>
  </si>
  <si>
    <t>967031735R00</t>
  </si>
  <si>
    <t>Přisekání ostění zdiva cihelného do tl. 15 cm</t>
  </si>
  <si>
    <t>pro usatení zárubní</t>
  </si>
  <si>
    <t>968061125R00</t>
  </si>
  <si>
    <t>Vyvěšení dřevěných dveřních křídel pl. do 2 m2</t>
  </si>
  <si>
    <t>968072455R00</t>
  </si>
  <si>
    <t>Vybourání kovových dveřních zárubní pl. do 2 m2</t>
  </si>
  <si>
    <t>971033631R00</t>
  </si>
  <si>
    <t>Vybourání otv. zeď cihel. pl.4 m2, tl.15 cm, MVC</t>
  </si>
  <si>
    <t>973031324R00</t>
  </si>
  <si>
    <t>Vysekání kapes zeď cihel. MVC, pl. 0,1m2, hl. 15cm</t>
  </si>
  <si>
    <t>978013191R00</t>
  </si>
  <si>
    <t>Otlučení omítek vnitřních stěn v rozsahu do 100 %, pod obklady</t>
  </si>
  <si>
    <t>978059531R00</t>
  </si>
  <si>
    <t>Odsekání vnitřních obkladů stěn nad 2 m2</t>
  </si>
  <si>
    <t>979010000FX1</t>
  </si>
  <si>
    <t>Montáž a demontáž shozu</t>
  </si>
  <si>
    <t>999281108R00</t>
  </si>
  <si>
    <t>Přesun hmot pro opravy a údržbu do výšky 12 m</t>
  </si>
  <si>
    <t>t</t>
  </si>
  <si>
    <t>979097011R00</t>
  </si>
  <si>
    <t>Pronájem kontejneru 4 t</t>
  </si>
  <si>
    <t>den</t>
  </si>
  <si>
    <t>979081111R00</t>
  </si>
  <si>
    <t>Odvoz suti a vybour. hmot na skládku do 1 km</t>
  </si>
  <si>
    <t>10,6523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</si>
  <si>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</si>
  <si>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</si>
  <si>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</si>
  <si>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</si>
  <si>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</si>
  <si>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</si>
  <si>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979087113R00</t>
  </si>
  <si>
    <t>Nakládání vybour.hmot na doprav.prostředky</t>
  </si>
  <si>
    <t>979093111R00</t>
  </si>
  <si>
    <t>Uložení suti na skládku bez zhutnění</t>
  </si>
  <si>
    <t>979999999R00</t>
  </si>
  <si>
    <t>Poplatek za skládku 10 % příměsí</t>
  </si>
  <si>
    <t>M 21 PC 101</t>
  </si>
  <si>
    <t>Elektromontáže, viz příloha - samostatný rozpořet</t>
  </si>
  <si>
    <t>M21PC 102</t>
  </si>
  <si>
    <t>619991001F00</t>
  </si>
  <si>
    <t>Zakrytí venkovních ploch geotextilií, proti znečištní</t>
  </si>
  <si>
    <t>opatření proti poškození nášlapné vrstvy v šatnách při bouracích pracích</t>
  </si>
  <si>
    <t>VN 101</t>
  </si>
  <si>
    <t>Vybudování a odstranění zařízení staveniště</t>
  </si>
  <si>
    <t>POL99_0</t>
  </si>
  <si>
    <t>Vybudování zařízení staveniště</t>
  </si>
  <si>
    <t>Odstranění zařízení staveniště</t>
  </si>
  <si>
    <t>END</t>
  </si>
  <si>
    <t>Popis</t>
  </si>
  <si>
    <t>mj</t>
  </si>
  <si>
    <t>počet</t>
  </si>
  <si>
    <t>Kč/mj</t>
  </si>
  <si>
    <t>Kč/celkem</t>
  </si>
  <si>
    <t>Vodoinstalace pro jednu sociálku.</t>
  </si>
  <si>
    <t>Voda:</t>
  </si>
  <si>
    <t>Demontáže stáv. Zař. Předmětů</t>
  </si>
  <si>
    <t>soub</t>
  </si>
  <si>
    <t>likvidace zař. Předmětů na skládku</t>
  </si>
  <si>
    <t>Demontáž a likvidace stáv. Rozvodů</t>
  </si>
  <si>
    <t>Potrubí pPr DN 32</t>
  </si>
  <si>
    <t xml:space="preserve">m </t>
  </si>
  <si>
    <t>DN 25</t>
  </si>
  <si>
    <t>DN 20</t>
  </si>
  <si>
    <t>izolace návleková d 32/9</t>
  </si>
  <si>
    <t>d 25/9</t>
  </si>
  <si>
    <t>d 20/6</t>
  </si>
  <si>
    <t>KK 1"</t>
  </si>
  <si>
    <t>šroubení 1"</t>
  </si>
  <si>
    <t>zástřik d 32/1"</t>
  </si>
  <si>
    <t>d 20/1/2"</t>
  </si>
  <si>
    <t>výustka d 1/2"</t>
  </si>
  <si>
    <t>drážka na potrubí 10x10 cm</t>
  </si>
  <si>
    <t>napojení na stávající rozvody</t>
  </si>
  <si>
    <t>tlaková zkouška</t>
  </si>
  <si>
    <t>podomítková sprchová baterie</t>
  </si>
  <si>
    <t>montáž baterie</t>
  </si>
  <si>
    <t>Odpady:</t>
  </si>
  <si>
    <t>Potrubí HT DN 100</t>
  </si>
  <si>
    <t>DN 75</t>
  </si>
  <si>
    <t>DN 50</t>
  </si>
  <si>
    <t>DN 40</t>
  </si>
  <si>
    <t>výustka d 100</t>
  </si>
  <si>
    <t>d 50</t>
  </si>
  <si>
    <t>d 40</t>
  </si>
  <si>
    <t>jádrový vrt přes strop DN 90 mm</t>
  </si>
  <si>
    <t>úprava stávajících rozvodů odpadů</t>
  </si>
  <si>
    <t>Duofix do sádrokartonu Geberit WC</t>
  </si>
  <si>
    <t>montáž duofixu</t>
  </si>
  <si>
    <t>sádra stavební</t>
  </si>
  <si>
    <t>Sprchový žlab Alcaplast se spodním vývodem:</t>
  </si>
  <si>
    <t>APZ 1101 LOW  950</t>
  </si>
  <si>
    <t>mřížka nerzová ke žlabům Alcaplast Pure</t>
  </si>
  <si>
    <t>Zařizovací předměty:</t>
  </si>
  <si>
    <t>Vrchní díl k sprch. Podom. Baterii</t>
  </si>
  <si>
    <t>hlavice sprchová hlavová cca 20 cm</t>
  </si>
  <si>
    <t>rameno pro hlavovou sprchu</t>
  </si>
  <si>
    <t>montáž hlavové sprchy</t>
  </si>
  <si>
    <t>umyvadlo dit 55 cm</t>
  </si>
  <si>
    <t>upevnění umyvadl</t>
  </si>
  <si>
    <t>sifon. Um.</t>
  </si>
  <si>
    <t>montáž umyvadla</t>
  </si>
  <si>
    <t>baterie um. Stoj. S vysokým výtokem</t>
  </si>
  <si>
    <t>rohový ventil</t>
  </si>
  <si>
    <t>Pisoar s radarovým splach. Golem na baterie</t>
  </si>
  <si>
    <t>Dělící stěna pro pisoar</t>
  </si>
  <si>
    <t xml:space="preserve">Závěsný WC Jika Lyra </t>
  </si>
  <si>
    <t>sedátko WC Jika</t>
  </si>
  <si>
    <t>podložka pod WC</t>
  </si>
  <si>
    <t>Tlačítko WC Geberit Sigma</t>
  </si>
  <si>
    <t>montáž WC záv.</t>
  </si>
  <si>
    <t xml:space="preserve">silikon sanitární </t>
  </si>
  <si>
    <t>nepředvídatelné překážky</t>
  </si>
  <si>
    <t>pomocný materiál</t>
  </si>
  <si>
    <t>režie,doprava</t>
  </si>
  <si>
    <t>Celkem bez DPH</t>
  </si>
  <si>
    <t>Úprava topení:</t>
  </si>
  <si>
    <t>Koupelnové těleso 1800/750</t>
  </si>
  <si>
    <t>multilux rohový</t>
  </si>
  <si>
    <t xml:space="preserve">term.hlavice </t>
  </si>
  <si>
    <t>úprava rozvodů topení,vypuštění a napuštění syst.</t>
  </si>
  <si>
    <t>cyky 2,5</t>
  </si>
  <si>
    <t>cyky 1,5</t>
  </si>
  <si>
    <t>světla 4x LED chodba, pisoary</t>
  </si>
  <si>
    <t>svetla 2x LED záchod</t>
  </si>
  <si>
    <t>svetla 2x ip 65 sprchy</t>
  </si>
  <si>
    <t>vypinac 3x</t>
  </si>
  <si>
    <t>detektor pohybu 2x</t>
  </si>
  <si>
    <t>zasuvka 3x s ochranou</t>
  </si>
  <si>
    <t>propoj mat a vago, uchyty</t>
  </si>
  <si>
    <t>doprava a presun materialu</t>
  </si>
  <si>
    <t>Práce</t>
  </si>
  <si>
    <t>LED denní 4000K</t>
  </si>
  <si>
    <t>Cena celkem bez DPH za 1 šatnu</t>
  </si>
  <si>
    <t>CELKOVÁ CENA ZA 1 ŠATNU</t>
  </si>
  <si>
    <t>Cena celkem bez DPH za 2 šatny</t>
  </si>
  <si>
    <t>Fotbalové centrum Brno - celkový položkový rozpočet</t>
  </si>
  <si>
    <t>Fotbalové centrum Brno - 1 vzorová šatna</t>
  </si>
  <si>
    <t>Fotbalové centrum Brno - 1 vzorová šatna - sociální zařízení - ZTI</t>
  </si>
  <si>
    <t>Fotbalové centrum Brno - 1 vzorová šatna - sociální zařízení - UT</t>
  </si>
  <si>
    <t>Fotbalové centrum Brno - 1 vzorová šatna  - elektropráce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</si>
</sst>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\ &quot;Kč&quot;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264">
    <xf numFmtId="0" fontId="0" fillId="0" borderId="0" xfId="0"/>
    <xf numFmtId="0" fontId="0" fillId="0" borderId="0" xfId="0" applyAlignment="1"/>
    <xf numFmtId="14" fontId="7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12" fillId="0" borderId="6" xfId="0" applyFont="1" applyBorder="1"/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12" fillId="0" borderId="1" xfId="0" applyFont="1" applyBorder="1"/>
    <xf numFmtId="0" fontId="12" fillId="0" borderId="0" xfId="0" applyFont="1" applyBorder="1"/>
    <xf numFmtId="0" fontId="12" fillId="0" borderId="6" xfId="0" applyFont="1" applyBorder="1" applyAlignment="1"/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2" fillId="0" borderId="0" xfId="0" applyFont="1"/>
    <xf numFmtId="0" fontId="12" fillId="0" borderId="2" xfId="0" applyFont="1" applyBorder="1" applyAlignment="1">
      <alignment horizontal="right"/>
    </xf>
    <xf numFmtId="0" fontId="12" fillId="0" borderId="6" xfId="0" applyFont="1" applyBorder="1" applyAlignment="1">
      <alignment vertical="top"/>
    </xf>
    <xf numFmtId="14" fontId="12" fillId="0" borderId="6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0" fontId="0" fillId="0" borderId="0" xfId="0" applyBorder="1" applyAlignment="1"/>
    <xf numFmtId="0" fontId="12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12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12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12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12" fillId="0" borderId="18" xfId="0" applyFont="1" applyFill="1" applyBorder="1" applyAlignment="1">
      <alignment horizontal="left" vertical="top"/>
    </xf>
    <xf numFmtId="0" fontId="12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12" fillId="0" borderId="14" xfId="0" applyFont="1" applyBorder="1" applyAlignment="1">
      <alignment horizontal="left" vertical="center" indent="1"/>
    </xf>
    <xf numFmtId="0" fontId="12" fillId="0" borderId="12" xfId="0" applyFont="1" applyBorder="1" applyAlignment="1">
      <alignment horizontal="left" vertical="center"/>
    </xf>
    <xf numFmtId="0" fontId="12" fillId="0" borderId="12" xfId="0" applyFont="1" applyBorder="1"/>
    <xf numFmtId="0" fontId="8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12" fillId="0" borderId="6" xfId="0" applyNumberFormat="1" applyFont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 indent="1"/>
    </xf>
    <xf numFmtId="49" fontId="10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12" fillId="3" borderId="6" xfId="0" applyNumberFormat="1" applyFont="1" applyFill="1" applyBorder="1" applyAlignment="1">
      <alignment horizontal="left" vertical="center"/>
    </xf>
    <xf numFmtId="0" fontId="12" fillId="3" borderId="6" xfId="0" applyFont="1" applyFill="1" applyBorder="1"/>
    <xf numFmtId="0" fontId="12" fillId="3" borderId="6" xfId="0" applyFont="1" applyFill="1" applyBorder="1" applyAlignment="1"/>
    <xf numFmtId="0" fontId="12" fillId="3" borderId="8" xfId="0" applyFont="1" applyFill="1" applyBorder="1" applyAlignment="1"/>
    <xf numFmtId="49" fontId="12" fillId="0" borderId="0" xfId="0" applyNumberFormat="1" applyFont="1" applyBorder="1" applyAlignment="1">
      <alignment horizontal="left" vertical="center"/>
    </xf>
    <xf numFmtId="49" fontId="12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11" fillId="3" borderId="27" xfId="0" applyNumberFormat="1" applyFont="1" applyFill="1" applyBorder="1" applyAlignment="1">
      <alignment vertical="center"/>
    </xf>
    <xf numFmtId="3" fontId="11" fillId="3" borderId="18" xfId="0" applyNumberFormat="1" applyFont="1" applyFill="1" applyBorder="1" applyAlignment="1">
      <alignment vertical="center"/>
    </xf>
    <xf numFmtId="3" fontId="11" fillId="3" borderId="18" xfId="0" applyNumberFormat="1" applyFont="1" applyFill="1" applyBorder="1" applyAlignment="1">
      <alignment vertical="center" wrapText="1"/>
    </xf>
    <xf numFmtId="3" fontId="11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6" fillId="0" borderId="0" xfId="0" applyFont="1" applyAlignment="1">
      <alignment horizontal="center" shrinkToFit="1"/>
    </xf>
    <xf numFmtId="3" fontId="14" fillId="3" borderId="28" xfId="0" applyNumberFormat="1" applyFont="1" applyFill="1" applyBorder="1" applyAlignment="1">
      <alignment horizontal="center" vertical="center" wrapText="1" shrinkToFit="1"/>
    </xf>
    <xf numFmtId="3" fontId="11" fillId="3" borderId="28" xfId="0" applyNumberFormat="1" applyFont="1" applyFill="1" applyBorder="1" applyAlignment="1">
      <alignment horizontal="center" vertical="center" wrapText="1" shrinkToFit="1"/>
    </xf>
    <xf numFmtId="3" fontId="7" fillId="0" borderId="29" xfId="0" applyNumberFormat="1" applyFont="1" applyBorder="1" applyAlignment="1">
      <alignment horizontal="right" wrapText="1" shrinkToFit="1"/>
    </xf>
    <xf numFmtId="3" fontId="7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8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8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12" fillId="3" borderId="13" xfId="0" applyNumberFormat="1" applyFont="1" applyFill="1" applyBorder="1" applyAlignment="1">
      <alignment horizontal="left" vertical="center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3" borderId="43" xfId="0" applyFill="1" applyBorder="1"/>
    <xf numFmtId="49" fontId="0" fillId="3" borderId="40" xfId="0" applyNumberFormat="1" applyFill="1" applyBorder="1" applyAlignment="1"/>
    <xf numFmtId="49" fontId="0" fillId="3" borderId="40" xfId="0" applyNumberFormat="1" applyFill="1" applyBorder="1"/>
    <xf numFmtId="0" fontId="0" fillId="3" borderId="40" xfId="0" applyFill="1" applyBorder="1"/>
    <xf numFmtId="0" fontId="0" fillId="3" borderId="39" xfId="0" applyFill="1" applyBorder="1"/>
    <xf numFmtId="0" fontId="18" fillId="0" borderId="0" xfId="0" applyFont="1"/>
    <xf numFmtId="49" fontId="20" fillId="0" borderId="0" xfId="0" applyNumberFormat="1" applyFont="1" applyAlignment="1">
      <alignment wrapText="1"/>
    </xf>
    <xf numFmtId="0" fontId="0" fillId="3" borderId="46" xfId="0" applyFill="1" applyBorder="1" applyAlignment="1">
      <alignment vertical="top"/>
    </xf>
    <xf numFmtId="0" fontId="0" fillId="3" borderId="47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3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shrinkToFit="1"/>
    </xf>
    <xf numFmtId="164" fontId="0" fillId="3" borderId="36" xfId="0" applyNumberFormat="1" applyFill="1" applyBorder="1" applyAlignment="1">
      <alignment vertical="top" shrinkToFit="1"/>
    </xf>
    <xf numFmtId="4" fontId="18" fillId="0" borderId="33" xfId="0" applyNumberFormat="1" applyFont="1" applyBorder="1" applyAlignment="1">
      <alignment vertical="top" shrinkToFit="1"/>
    </xf>
    <xf numFmtId="4" fontId="0" fillId="3" borderId="36" xfId="0" applyNumberFormat="1" applyFill="1" applyBorder="1" applyAlignment="1">
      <alignment vertical="top" shrinkToFi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46" xfId="0" applyNumberFormat="1" applyFill="1" applyBorder="1" applyAlignment="1">
      <alignment vertical="top"/>
    </xf>
    <xf numFmtId="164" fontId="0" fillId="3" borderId="46" xfId="0" applyNumberFormat="1" applyFill="1" applyBorder="1" applyAlignment="1">
      <alignment vertical="top"/>
    </xf>
    <xf numFmtId="4" fontId="0" fillId="3" borderId="46" xfId="0" applyNumberFormat="1" applyFill="1" applyBorder="1" applyAlignment="1">
      <alignment vertical="top"/>
    </xf>
    <xf numFmtId="4" fontId="18" fillId="0" borderId="36" xfId="0" applyNumberFormat="1" applyFont="1" applyBorder="1" applyAlignment="1">
      <alignment vertical="top" shrinkToFit="1"/>
    </xf>
    <xf numFmtId="0" fontId="18" fillId="0" borderId="36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18" fillId="0" borderId="33" xfId="0" applyNumberFormat="1" applyFont="1" applyBorder="1" applyAlignment="1">
      <alignment horizontal="left" vertical="top" wrapText="1"/>
    </xf>
    <xf numFmtId="0" fontId="0" fillId="3" borderId="36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4" fillId="5" borderId="6" xfId="2" applyFill="1" applyBorder="1" applyAlignment="1">
      <alignment horizontal="right"/>
    </xf>
    <xf numFmtId="0" fontId="4" fillId="5" borderId="6" xfId="2" applyFill="1" applyBorder="1" applyAlignment="1">
      <alignment horizontal="center"/>
    </xf>
    <xf numFmtId="4" fontId="4" fillId="5" borderId="0" xfId="2" applyNumberFormat="1" applyFill="1"/>
    <xf numFmtId="0" fontId="4" fillId="0" borderId="0" xfId="2"/>
    <xf numFmtId="0" fontId="4" fillId="0" borderId="40" xfId="2" applyBorder="1"/>
    <xf numFmtId="0" fontId="4" fillId="0" borderId="40" xfId="2" applyBorder="1" applyAlignment="1">
      <alignment horizontal="right"/>
    </xf>
    <xf numFmtId="0" fontId="4" fillId="0" borderId="40" xfId="2" applyBorder="1" applyAlignment="1">
      <alignment horizontal="center"/>
    </xf>
    <xf numFmtId="4" fontId="4" fillId="0" borderId="40" xfId="2" applyNumberFormat="1" applyBorder="1" applyAlignment="1">
      <alignment horizontal="center"/>
    </xf>
    <xf numFmtId="0" fontId="21" fillId="0" borderId="40" xfId="2" applyFont="1" applyBorder="1"/>
    <xf numFmtId="4" fontId="4" fillId="0" borderId="40" xfId="2" applyNumberFormat="1" applyBorder="1"/>
    <xf numFmtId="0" fontId="4" fillId="5" borderId="0" xfId="2" applyFill="1"/>
    <xf numFmtId="0" fontId="4" fillId="5" borderId="0" xfId="2" applyFill="1" applyAlignment="1">
      <alignment horizontal="right"/>
    </xf>
    <xf numFmtId="0" fontId="4" fillId="5" borderId="0" xfId="2" applyFill="1" applyAlignment="1">
      <alignment horizontal="center"/>
    </xf>
    <xf numFmtId="0" fontId="4" fillId="0" borderId="0" xfId="2" applyAlignment="1">
      <alignment horizontal="right"/>
    </xf>
    <xf numFmtId="0" fontId="4" fillId="0" borderId="0" xfId="2" applyAlignment="1">
      <alignment horizontal="center"/>
    </xf>
    <xf numFmtId="4" fontId="4" fillId="0" borderId="0" xfId="2" applyNumberFormat="1"/>
    <xf numFmtId="0" fontId="4" fillId="0" borderId="6" xfId="2" applyBorder="1"/>
    <xf numFmtId="0" fontId="4" fillId="0" borderId="6" xfId="2" applyBorder="1" applyAlignment="1">
      <alignment horizontal="right"/>
    </xf>
    <xf numFmtId="0" fontId="4" fillId="0" borderId="6" xfId="2" applyBorder="1" applyAlignment="1">
      <alignment horizontal="center"/>
    </xf>
    <xf numFmtId="4" fontId="4" fillId="0" borderId="6" xfId="2" applyNumberFormat="1" applyBorder="1"/>
    <xf numFmtId="0" fontId="21" fillId="5" borderId="0" xfId="2" applyFont="1" applyFill="1"/>
    <xf numFmtId="0" fontId="21" fillId="5" borderId="0" xfId="2" applyFont="1" applyFill="1" applyAlignment="1">
      <alignment horizontal="right"/>
    </xf>
    <xf numFmtId="0" fontId="21" fillId="5" borderId="0" xfId="2" applyFont="1" applyFill="1" applyAlignment="1">
      <alignment horizontal="center"/>
    </xf>
    <xf numFmtId="4" fontId="21" fillId="5" borderId="0" xfId="2" applyNumberFormat="1" applyFont="1" applyFill="1"/>
    <xf numFmtId="0" fontId="3" fillId="5" borderId="6" xfId="3" applyFill="1" applyBorder="1"/>
    <xf numFmtId="0" fontId="3" fillId="0" borderId="0" xfId="3"/>
    <xf numFmtId="0" fontId="3" fillId="0" borderId="40" xfId="3" applyBorder="1"/>
    <xf numFmtId="0" fontId="3" fillId="0" borderId="40" xfId="3" applyBorder="1" applyAlignment="1">
      <alignment horizontal="center"/>
    </xf>
    <xf numFmtId="0" fontId="21" fillId="5" borderId="40" xfId="3" applyFont="1" applyFill="1" applyBorder="1"/>
    <xf numFmtId="0" fontId="3" fillId="5" borderId="40" xfId="3" applyFill="1" applyBorder="1"/>
    <xf numFmtId="0" fontId="3" fillId="0" borderId="0" xfId="3" applyAlignment="1">
      <alignment horizontal="right"/>
    </xf>
    <xf numFmtId="0" fontId="3" fillId="0" borderId="0" xfId="3" applyAlignment="1">
      <alignment horizontal="center"/>
    </xf>
    <xf numFmtId="4" fontId="3" fillId="0" borderId="0" xfId="3" applyNumberFormat="1"/>
    <xf numFmtId="0" fontId="3" fillId="0" borderId="6" xfId="3" applyBorder="1"/>
    <xf numFmtId="0" fontId="3" fillId="0" borderId="6" xfId="3" applyBorder="1" applyAlignment="1">
      <alignment horizontal="right"/>
    </xf>
    <xf numFmtId="0" fontId="3" fillId="0" borderId="6" xfId="3" applyBorder="1" applyAlignment="1">
      <alignment horizontal="center"/>
    </xf>
    <xf numFmtId="4" fontId="3" fillId="0" borderId="6" xfId="3" applyNumberFormat="1" applyBorder="1"/>
    <xf numFmtId="0" fontId="21" fillId="5" borderId="0" xfId="3" applyFont="1" applyFill="1"/>
    <xf numFmtId="4" fontId="21" fillId="5" borderId="0" xfId="3" applyNumberFormat="1" applyFont="1" applyFill="1"/>
    <xf numFmtId="0" fontId="2" fillId="5" borderId="6" xfId="4" applyFill="1" applyBorder="1"/>
    <xf numFmtId="0" fontId="2" fillId="5" borderId="6" xfId="4" applyFill="1" applyBorder="1" applyAlignment="1">
      <alignment horizontal="right"/>
    </xf>
    <xf numFmtId="4" fontId="2" fillId="5" borderId="6" xfId="4" applyNumberFormat="1" applyFill="1" applyBorder="1"/>
    <xf numFmtId="0" fontId="2" fillId="0" borderId="0" xfId="4"/>
    <xf numFmtId="0" fontId="2" fillId="0" borderId="6" xfId="4" applyBorder="1"/>
    <xf numFmtId="0" fontId="2" fillId="0" borderId="6" xfId="4" applyBorder="1" applyAlignment="1">
      <alignment horizontal="right"/>
    </xf>
    <xf numFmtId="4" fontId="2" fillId="0" borderId="0" xfId="4" applyNumberFormat="1"/>
    <xf numFmtId="0" fontId="2" fillId="0" borderId="40" xfId="4" applyBorder="1"/>
    <xf numFmtId="0" fontId="2" fillId="0" borderId="40" xfId="4" applyBorder="1" applyAlignment="1">
      <alignment horizontal="center"/>
    </xf>
    <xf numFmtId="4" fontId="2" fillId="0" borderId="40" xfId="4" applyNumberFormat="1" applyBorder="1" applyAlignment="1">
      <alignment horizontal="center"/>
    </xf>
    <xf numFmtId="0" fontId="2" fillId="0" borderId="0" xfId="4" applyAlignment="1">
      <alignment horizontal="center"/>
    </xf>
    <xf numFmtId="4" fontId="2" fillId="0" borderId="0" xfId="4" applyNumberFormat="1" applyAlignment="1">
      <alignment horizontal="center"/>
    </xf>
    <xf numFmtId="0" fontId="21" fillId="5" borderId="0" xfId="4" applyFont="1" applyFill="1"/>
    <xf numFmtId="4" fontId="21" fillId="5" borderId="0" xfId="4" applyNumberFormat="1" applyFont="1" applyFill="1"/>
    <xf numFmtId="0" fontId="0" fillId="0" borderId="50" xfId="0" applyBorder="1" applyAlignment="1">
      <alignment horizontal="left" vertical="center" indent="1"/>
    </xf>
    <xf numFmtId="4" fontId="4" fillId="6" borderId="0" xfId="2" applyNumberFormat="1" applyFill="1"/>
    <xf numFmtId="0" fontId="0" fillId="0" borderId="7" xfId="0" applyBorder="1" applyAlignment="1">
      <alignment vertical="top"/>
    </xf>
    <xf numFmtId="0" fontId="0" fillId="3" borderId="51" xfId="0" applyFill="1" applyBorder="1" applyAlignment="1">
      <alignment wrapText="1"/>
    </xf>
    <xf numFmtId="4" fontId="0" fillId="3" borderId="45" xfId="0" applyNumberFormat="1" applyFill="1" applyBorder="1" applyAlignment="1">
      <alignment vertical="top"/>
    </xf>
    <xf numFmtId="4" fontId="18" fillId="0" borderId="34" xfId="0" applyNumberFormat="1" applyFont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4" fontId="18" fillId="0" borderId="35" xfId="0" applyNumberFormat="1" applyFont="1" applyBorder="1" applyAlignment="1">
      <alignment vertical="top" shrinkToFit="1"/>
    </xf>
    <xf numFmtId="0" fontId="0" fillId="3" borderId="52" xfId="0" applyFill="1" applyBorder="1"/>
    <xf numFmtId="49" fontId="0" fillId="3" borderId="53" xfId="0" applyNumberFormat="1" applyFill="1" applyBorder="1"/>
    <xf numFmtId="0" fontId="0" fillId="3" borderId="53" xfId="0" applyFill="1" applyBorder="1"/>
    <xf numFmtId="0" fontId="0" fillId="3" borderId="54" xfId="0" applyFill="1" applyBorder="1"/>
    <xf numFmtId="0" fontId="0" fillId="3" borderId="55" xfId="0" applyFill="1" applyBorder="1"/>
    <xf numFmtId="0" fontId="0" fillId="3" borderId="14" xfId="0" applyFill="1" applyBorder="1" applyAlignment="1">
      <alignment vertical="top"/>
    </xf>
    <xf numFmtId="4" fontId="0" fillId="3" borderId="56" xfId="0" applyNumberFormat="1" applyFill="1" applyBorder="1" applyAlignment="1">
      <alignment vertical="top"/>
    </xf>
    <xf numFmtId="0" fontId="18" fillId="0" borderId="1" xfId="0" applyFont="1" applyBorder="1" applyAlignment="1">
      <alignment vertical="top"/>
    </xf>
    <xf numFmtId="4" fontId="18" fillId="0" borderId="57" xfId="0" applyNumberFormat="1" applyFont="1" applyBorder="1" applyAlignment="1">
      <alignment vertical="top" shrinkToFit="1"/>
    </xf>
    <xf numFmtId="0" fontId="0" fillId="3" borderId="9" xfId="0" applyFill="1" applyBorder="1" applyAlignment="1">
      <alignment vertical="top"/>
    </xf>
    <xf numFmtId="4" fontId="0" fillId="3" borderId="58" xfId="0" applyNumberFormat="1" applyFill="1" applyBorder="1" applyAlignment="1">
      <alignment vertical="top" shrinkToFit="1"/>
    </xf>
    <xf numFmtId="165" fontId="12" fillId="0" borderId="13" xfId="0" applyNumberFormat="1" applyFont="1" applyBorder="1" applyAlignment="1">
      <alignment horizontal="right" vertical="center"/>
    </xf>
    <xf numFmtId="0" fontId="7" fillId="2" borderId="0" xfId="0" applyFont="1" applyFill="1" applyAlignment="1">
      <alignment horizontal="left" wrapText="1"/>
    </xf>
    <xf numFmtId="0" fontId="12" fillId="0" borderId="6" xfId="0" applyFont="1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49" fontId="10" fillId="3" borderId="18" xfId="0" applyNumberFormat="1" applyFont="1" applyFill="1" applyBorder="1" applyAlignment="1">
      <alignment horizontal="center" vertical="center" shrinkToFit="1"/>
    </xf>
    <xf numFmtId="0" fontId="10" fillId="3" borderId="18" xfId="0" applyFont="1" applyFill="1" applyBorder="1" applyAlignment="1">
      <alignment horizontal="center" vertical="center" shrinkToFit="1"/>
    </xf>
    <xf numFmtId="0" fontId="10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12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5" fillId="0" borderId="50" xfId="0" applyNumberFormat="1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4" fontId="16" fillId="3" borderId="7" xfId="0" applyNumberFormat="1" applyFont="1" applyFill="1" applyBorder="1" applyAlignment="1">
      <alignment horizontal="right" vertical="center"/>
    </xf>
    <xf numFmtId="4" fontId="15" fillId="0" borderId="15" xfId="0" applyNumberFormat="1" applyFont="1" applyBorder="1" applyAlignment="1">
      <alignment horizontal="right" vertical="center" indent="1"/>
    </xf>
    <xf numFmtId="4" fontId="15" fillId="0" borderId="22" xfId="0" applyNumberFormat="1" applyFont="1" applyBorder="1" applyAlignment="1">
      <alignment horizontal="right" vertical="center" indent="1"/>
    </xf>
    <xf numFmtId="2" fontId="16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12" fillId="0" borderId="0" xfId="0" applyNumberFormat="1" applyFont="1" applyBorder="1" applyAlignment="1">
      <alignment horizontal="left" vertical="center"/>
    </xf>
    <xf numFmtId="49" fontId="12" fillId="0" borderId="6" xfId="0" applyNumberFormat="1" applyFont="1" applyBorder="1" applyAlignment="1">
      <alignment horizontal="left" vertical="center"/>
    </xf>
    <xf numFmtId="49" fontId="12" fillId="3" borderId="0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4" fontId="15" fillId="0" borderId="16" xfId="0" applyNumberFormat="1" applyFont="1" applyBorder="1" applyAlignment="1">
      <alignment horizontal="right" vertical="center" inden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2" fillId="0" borderId="11" xfId="0" applyNumberFormat="1" applyFont="1" applyBorder="1" applyAlignment="1">
      <alignment horizontal="left" vertical="center"/>
    </xf>
    <xf numFmtId="49" fontId="12" fillId="0" borderId="7" xfId="0" applyNumberFormat="1" applyFont="1" applyBorder="1" applyAlignment="1">
      <alignment horizontal="left"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2" xfId="0" applyNumberFormat="1" applyFont="1" applyBorder="1" applyAlignment="1">
      <alignment vertical="top" wrapText="1" shrinkToFit="1"/>
    </xf>
    <xf numFmtId="0" fontId="10" fillId="0" borderId="0" xfId="0" applyFont="1" applyAlignment="1">
      <alignment horizontal="center"/>
    </xf>
    <xf numFmtId="49" fontId="0" fillId="0" borderId="37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4" xfId="0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1" fillId="5" borderId="6" xfId="2" applyFont="1" applyFill="1" applyBorder="1"/>
    <xf numFmtId="0" fontId="1" fillId="5" borderId="6" xfId="3" applyFont="1" applyFill="1" applyBorder="1"/>
    <xf numFmtId="0" fontId="1" fillId="5" borderId="6" xfId="4" applyFont="1" applyFill="1" applyBorder="1"/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DEM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27</v>
      </c>
    </row>
    <row r="2" spans="1:7" ht="57.75" customHeight="1" x14ac:dyDescent="0.2">
      <c r="A2" s="214" t="s">
        <v>28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31"/>
  <sheetViews>
    <sheetView showGridLines="0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25</v>
      </c>
      <c r="B1" s="228" t="s">
        <v>31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">
      <c r="A2" s="4"/>
      <c r="B2" s="70" t="s">
        <v>29</v>
      </c>
      <c r="C2" s="71"/>
      <c r="D2" s="221" t="s">
        <v>432</v>
      </c>
      <c r="E2" s="222"/>
      <c r="F2" s="222"/>
      <c r="G2" s="222"/>
      <c r="H2" s="222"/>
      <c r="I2" s="222"/>
      <c r="J2" s="223"/>
      <c r="O2" s="2"/>
    </row>
    <row r="3" spans="1:15" ht="23.25" hidden="1" customHeight="1" x14ac:dyDescent="0.2">
      <c r="A3" s="4"/>
      <c r="B3" s="72" t="s">
        <v>32</v>
      </c>
      <c r="C3" s="73"/>
      <c r="D3" s="239"/>
      <c r="E3" s="240"/>
      <c r="F3" s="240"/>
      <c r="G3" s="240"/>
      <c r="H3" s="240"/>
      <c r="I3" s="240"/>
      <c r="J3" s="241"/>
    </row>
    <row r="4" spans="1:15" ht="23.25" hidden="1" customHeight="1" x14ac:dyDescent="0.2">
      <c r="A4" s="4"/>
      <c r="B4" s="74" t="s">
        <v>33</v>
      </c>
      <c r="C4" s="75"/>
      <c r="D4" s="76"/>
      <c r="E4" s="76"/>
      <c r="F4" s="77"/>
      <c r="G4" s="78"/>
      <c r="H4" s="77"/>
      <c r="I4" s="78"/>
      <c r="J4" s="79"/>
    </row>
    <row r="5" spans="1:15" ht="24" customHeight="1" x14ac:dyDescent="0.2">
      <c r="A5" s="4"/>
      <c r="B5" s="40" t="s">
        <v>16</v>
      </c>
      <c r="C5" s="5"/>
      <c r="D5" s="80"/>
      <c r="E5" s="21"/>
      <c r="F5" s="21"/>
      <c r="G5" s="21"/>
      <c r="H5" s="23" t="s">
        <v>23</v>
      </c>
      <c r="I5" s="80"/>
      <c r="J5" s="11"/>
    </row>
    <row r="6" spans="1:15" ht="15.75" customHeight="1" x14ac:dyDescent="0.2">
      <c r="A6" s="4"/>
      <c r="B6" s="36"/>
      <c r="C6" s="21"/>
      <c r="D6" s="80"/>
      <c r="E6" s="21"/>
      <c r="F6" s="21"/>
      <c r="G6" s="21"/>
      <c r="H6" s="23" t="s">
        <v>24</v>
      </c>
      <c r="I6" s="80"/>
      <c r="J6" s="11"/>
    </row>
    <row r="7" spans="1:15" ht="15.75" customHeight="1" x14ac:dyDescent="0.2">
      <c r="A7" s="4"/>
      <c r="B7" s="37"/>
      <c r="C7" s="81"/>
      <c r="D7" s="69"/>
      <c r="E7" s="29"/>
      <c r="F7" s="29"/>
      <c r="G7" s="29"/>
      <c r="H7" s="31"/>
      <c r="I7" s="29"/>
      <c r="J7" s="42"/>
    </row>
    <row r="8" spans="1:15" ht="24" hidden="1" customHeight="1" x14ac:dyDescent="0.2">
      <c r="A8" s="4"/>
      <c r="B8" s="40" t="s">
        <v>14</v>
      </c>
      <c r="C8" s="5"/>
      <c r="D8" s="30"/>
      <c r="E8" s="5"/>
      <c r="F8" s="5"/>
      <c r="G8" s="38"/>
      <c r="H8" s="23" t="s">
        <v>23</v>
      </c>
      <c r="I8" s="28"/>
      <c r="J8" s="11"/>
    </row>
    <row r="9" spans="1:15" ht="15.75" hidden="1" customHeight="1" x14ac:dyDescent="0.2">
      <c r="A9" s="4"/>
      <c r="B9" s="4"/>
      <c r="C9" s="5"/>
      <c r="D9" s="30"/>
      <c r="E9" s="5"/>
      <c r="F9" s="5"/>
      <c r="G9" s="38"/>
      <c r="H9" s="23" t="s">
        <v>24</v>
      </c>
      <c r="I9" s="28"/>
      <c r="J9" s="11"/>
    </row>
    <row r="10" spans="1:15" ht="15.75" hidden="1" customHeight="1" x14ac:dyDescent="0.2">
      <c r="A10" s="4"/>
      <c r="B10" s="43"/>
      <c r="C10" s="22"/>
      <c r="D10" s="39"/>
      <c r="E10" s="46"/>
      <c r="F10" s="46"/>
      <c r="G10" s="44"/>
      <c r="H10" s="44"/>
      <c r="I10" s="45"/>
      <c r="J10" s="42"/>
    </row>
    <row r="11" spans="1:15" ht="24" customHeight="1" x14ac:dyDescent="0.2">
      <c r="A11" s="4"/>
      <c r="B11" s="40" t="s">
        <v>13</v>
      </c>
      <c r="C11" s="5"/>
      <c r="D11" s="225"/>
      <c r="E11" s="225"/>
      <c r="F11" s="225"/>
      <c r="G11" s="225"/>
      <c r="H11" s="23" t="s">
        <v>23</v>
      </c>
      <c r="I11" s="80"/>
      <c r="J11" s="11"/>
    </row>
    <row r="12" spans="1:15" ht="15.75" customHeight="1" x14ac:dyDescent="0.2">
      <c r="A12" s="4"/>
      <c r="B12" s="36"/>
      <c r="C12" s="21"/>
      <c r="D12" s="237"/>
      <c r="E12" s="237"/>
      <c r="F12" s="237"/>
      <c r="G12" s="237"/>
      <c r="H12" s="23" t="s">
        <v>24</v>
      </c>
      <c r="I12" s="80"/>
      <c r="J12" s="11"/>
    </row>
    <row r="13" spans="1:15" ht="15.75" customHeight="1" x14ac:dyDescent="0.2">
      <c r="A13" s="4"/>
      <c r="B13" s="37"/>
      <c r="C13" s="81"/>
      <c r="D13" s="238"/>
      <c r="E13" s="238"/>
      <c r="F13" s="238"/>
      <c r="G13" s="238"/>
      <c r="H13" s="24"/>
      <c r="I13" s="29"/>
      <c r="J13" s="42"/>
    </row>
    <row r="14" spans="1:15" ht="24" customHeight="1" x14ac:dyDescent="0.2">
      <c r="A14" s="4"/>
      <c r="B14" s="55" t="s">
        <v>15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4"/>
      <c r="B15" s="43" t="s">
        <v>22</v>
      </c>
      <c r="C15" s="61"/>
      <c r="D15" s="44"/>
      <c r="E15" s="224"/>
      <c r="F15" s="224"/>
      <c r="G15" s="235"/>
      <c r="H15" s="235"/>
      <c r="I15" s="235" t="s">
        <v>19</v>
      </c>
      <c r="J15" s="236"/>
    </row>
    <row r="16" spans="1:15" ht="23.25" customHeight="1" x14ac:dyDescent="0.2">
      <c r="A16" s="4"/>
      <c r="B16" s="63" t="s">
        <v>19</v>
      </c>
      <c r="C16" s="64"/>
      <c r="D16" s="65"/>
      <c r="E16" s="232"/>
      <c r="F16" s="233"/>
      <c r="G16" s="232"/>
      <c r="H16" s="233"/>
      <c r="I16" s="232">
        <f>'Rozpočet Pol'!G154</f>
        <v>0</v>
      </c>
      <c r="J16" s="242"/>
    </row>
    <row r="17" spans="1:10" ht="33" customHeight="1" x14ac:dyDescent="0.2">
      <c r="A17" s="4"/>
      <c r="B17" s="54"/>
      <c r="C17" s="48"/>
      <c r="D17" s="49"/>
      <c r="E17" s="53"/>
      <c r="F17" s="51"/>
      <c r="G17" s="41"/>
      <c r="H17" s="41"/>
      <c r="I17" s="41"/>
      <c r="J17" s="52"/>
    </row>
    <row r="18" spans="1:10" ht="23.25" customHeight="1" thickBot="1" x14ac:dyDescent="0.25">
      <c r="A18" s="4"/>
      <c r="B18" s="47" t="s">
        <v>429</v>
      </c>
      <c r="C18" s="48"/>
      <c r="D18" s="49"/>
      <c r="E18" s="50"/>
      <c r="F18" s="194"/>
      <c r="G18" s="227">
        <f>I16</f>
        <v>0</v>
      </c>
      <c r="H18" s="227"/>
      <c r="I18" s="227"/>
      <c r="J18" s="52" t="str">
        <f t="shared" ref="J18:J19" si="0">Mena</f>
        <v>CZK</v>
      </c>
    </row>
    <row r="19" spans="1:10" ht="27.75" hidden="1" customHeight="1" thickBot="1" x14ac:dyDescent="0.25">
      <c r="A19" s="4"/>
      <c r="B19" s="99" t="s">
        <v>17</v>
      </c>
      <c r="C19" s="100"/>
      <c r="D19" s="100"/>
      <c r="E19" s="101"/>
      <c r="F19" s="102"/>
      <c r="G19" s="231">
        <v>699264.63</v>
      </c>
      <c r="H19" s="234"/>
      <c r="I19" s="234"/>
      <c r="J19" s="103" t="str">
        <f t="shared" si="0"/>
        <v>CZK</v>
      </c>
    </row>
    <row r="20" spans="1:10" ht="27.75" customHeight="1" thickBot="1" x14ac:dyDescent="0.25">
      <c r="A20" s="4"/>
      <c r="B20" s="99" t="s">
        <v>431</v>
      </c>
      <c r="C20" s="104"/>
      <c r="D20" s="104"/>
      <c r="E20" s="104"/>
      <c r="F20" s="104"/>
      <c r="G20" s="231">
        <f>SUM(ZakladDPHSni*2)</f>
        <v>0</v>
      </c>
      <c r="H20" s="231"/>
      <c r="I20" s="231"/>
      <c r="J20" s="105" t="s">
        <v>37</v>
      </c>
    </row>
    <row r="21" spans="1:10" ht="21.75" customHeight="1" x14ac:dyDescent="0.2">
      <c r="A21" s="4"/>
      <c r="B21" s="4"/>
      <c r="C21" s="5"/>
      <c r="D21" s="5"/>
      <c r="E21" s="5"/>
      <c r="F21" s="5"/>
      <c r="G21" s="38"/>
      <c r="H21" s="5"/>
      <c r="I21" s="38"/>
      <c r="J21" s="12"/>
    </row>
    <row r="22" spans="1:10" ht="30" customHeight="1" x14ac:dyDescent="0.2">
      <c r="A22" s="4"/>
      <c r="B22" s="4"/>
      <c r="C22" s="5"/>
      <c r="D22" s="5"/>
      <c r="E22" s="5"/>
      <c r="F22" s="5"/>
      <c r="G22" s="38"/>
      <c r="H22" s="5"/>
      <c r="I22" s="38"/>
      <c r="J22" s="12"/>
    </row>
    <row r="23" spans="1:10" ht="18.75" customHeight="1" x14ac:dyDescent="0.2">
      <c r="A23" s="4"/>
      <c r="B23" s="19"/>
      <c r="C23" s="18" t="s">
        <v>9</v>
      </c>
      <c r="D23" s="34"/>
      <c r="E23" s="34"/>
      <c r="F23" s="18" t="s">
        <v>8</v>
      </c>
      <c r="G23" s="34"/>
      <c r="H23" s="35"/>
      <c r="I23" s="34"/>
      <c r="J23" s="12"/>
    </row>
    <row r="24" spans="1:10" ht="47.25" customHeight="1" x14ac:dyDescent="0.2">
      <c r="A24" s="4"/>
      <c r="B24" s="4"/>
      <c r="C24" s="5"/>
      <c r="D24" s="5"/>
      <c r="E24" s="5"/>
      <c r="F24" s="5"/>
      <c r="G24" s="38"/>
      <c r="H24" s="5"/>
      <c r="I24" s="38"/>
      <c r="J24" s="12"/>
    </row>
    <row r="25" spans="1:10" s="32" customFormat="1" ht="18.75" customHeight="1" x14ac:dyDescent="0.2">
      <c r="A25" s="25"/>
      <c r="B25" s="25"/>
      <c r="C25" s="26"/>
      <c r="D25" s="215"/>
      <c r="E25" s="215"/>
      <c r="F25" s="26"/>
      <c r="G25" s="27"/>
      <c r="H25" s="20"/>
      <c r="I25" s="27"/>
      <c r="J25" s="33"/>
    </row>
    <row r="26" spans="1:10" ht="12.75" customHeight="1" x14ac:dyDescent="0.2">
      <c r="A26" s="4"/>
      <c r="B26" s="4"/>
      <c r="C26" s="5"/>
      <c r="D26" s="226" t="s">
        <v>2</v>
      </c>
      <c r="E26" s="226"/>
      <c r="F26" s="5"/>
      <c r="G26" s="38"/>
      <c r="H26" s="13" t="s">
        <v>3</v>
      </c>
      <c r="I26" s="38"/>
      <c r="J26" s="12"/>
    </row>
    <row r="27" spans="1:10" ht="13.5" customHeight="1" thickBot="1" x14ac:dyDescent="0.25">
      <c r="A27" s="14"/>
      <c r="B27" s="14"/>
      <c r="C27" s="15"/>
      <c r="D27" s="15"/>
      <c r="E27" s="15"/>
      <c r="F27" s="15"/>
      <c r="G27" s="16"/>
      <c r="H27" s="15"/>
      <c r="I27" s="16"/>
      <c r="J27" s="17"/>
    </row>
    <row r="28" spans="1:10" ht="27" hidden="1" customHeight="1" x14ac:dyDescent="0.25">
      <c r="B28" s="66" t="s">
        <v>10</v>
      </c>
      <c r="C28" s="3"/>
      <c r="D28" s="3"/>
      <c r="E28" s="3"/>
      <c r="F28" s="91"/>
      <c r="G28" s="91"/>
      <c r="H28" s="91"/>
      <c r="I28" s="91"/>
      <c r="J28" s="3"/>
    </row>
    <row r="29" spans="1:10" ht="25.5" hidden="1" customHeight="1" x14ac:dyDescent="0.2">
      <c r="A29" s="83" t="s">
        <v>26</v>
      </c>
      <c r="B29" s="85" t="s">
        <v>11</v>
      </c>
      <c r="C29" s="86" t="s">
        <v>4</v>
      </c>
      <c r="D29" s="87"/>
      <c r="E29" s="87"/>
      <c r="F29" s="92" t="str">
        <f>B18</f>
        <v>Cena celkem bez DPH za 1 šatnu</v>
      </c>
      <c r="G29" s="92" t="e">
        <f>#REF!</f>
        <v>#REF!</v>
      </c>
      <c r="H29" s="93" t="s">
        <v>12</v>
      </c>
      <c r="I29" s="93" t="s">
        <v>1</v>
      </c>
      <c r="J29" s="88" t="s">
        <v>0</v>
      </c>
    </row>
    <row r="30" spans="1:10" ht="25.5" hidden="1" customHeight="1" x14ac:dyDescent="0.2">
      <c r="A30" s="83">
        <v>1</v>
      </c>
      <c r="B30" s="89" t="s">
        <v>35</v>
      </c>
      <c r="C30" s="216" t="s">
        <v>34</v>
      </c>
      <c r="D30" s="217"/>
      <c r="E30" s="217"/>
      <c r="F30" s="94">
        <v>0</v>
      </c>
      <c r="G30" s="95">
        <v>699264.63</v>
      </c>
      <c r="H30" s="96">
        <v>146846</v>
      </c>
      <c r="I30" s="96">
        <v>846110.63</v>
      </c>
      <c r="J30" s="90">
        <f>IF(CenaCelkemVypocet=0,"",I30/CenaCelkemVypocet*100)</f>
        <v>100</v>
      </c>
    </row>
    <row r="31" spans="1:10" ht="25.5" hidden="1" customHeight="1" x14ac:dyDescent="0.2">
      <c r="A31" s="83"/>
      <c r="B31" s="218" t="s">
        <v>36</v>
      </c>
      <c r="C31" s="219"/>
      <c r="D31" s="219"/>
      <c r="E31" s="220"/>
      <c r="F31" s="97">
        <f>SUMIF(A30:A30,"=1",F30:F30)</f>
        <v>0</v>
      </c>
      <c r="G31" s="98">
        <f>SUMIF(A30:A30,"=1",G30:G30)</f>
        <v>699264.63</v>
      </c>
      <c r="H31" s="98">
        <f>SUMIF(A30:A30,"=1",H30:H30)</f>
        <v>146846</v>
      </c>
      <c r="I31" s="98">
        <f>SUMIF(A30:A30,"=1",I30:I30)</f>
        <v>846110.63</v>
      </c>
      <c r="J31" s="84">
        <f>SUMIF(A30:A30,"=1",J30:J30)</f>
        <v>100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9">
    <mergeCell ref="B1:J1"/>
    <mergeCell ref="G20:I20"/>
    <mergeCell ref="E16:F16"/>
    <mergeCell ref="G16:H16"/>
    <mergeCell ref="G19:I19"/>
    <mergeCell ref="G15:H15"/>
    <mergeCell ref="I15:J15"/>
    <mergeCell ref="D12:G12"/>
    <mergeCell ref="D13:G13"/>
    <mergeCell ref="D3:J3"/>
    <mergeCell ref="I16:J16"/>
    <mergeCell ref="D25:E25"/>
    <mergeCell ref="C30:E30"/>
    <mergeCell ref="B31:E31"/>
    <mergeCell ref="D2:J2"/>
    <mergeCell ref="E15:F15"/>
    <mergeCell ref="D11:G11"/>
    <mergeCell ref="D26:E26"/>
    <mergeCell ref="G18:I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2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5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68" t="s">
        <v>30</v>
      </c>
      <c r="B2" s="67"/>
      <c r="C2" s="245"/>
      <c r="D2" s="245"/>
      <c r="E2" s="245"/>
      <c r="F2" s="245"/>
      <c r="G2" s="246"/>
    </row>
    <row r="3" spans="1:7" ht="24.95" hidden="1" customHeight="1" x14ac:dyDescent="0.2">
      <c r="A3" s="68" t="s">
        <v>6</v>
      </c>
      <c r="B3" s="67"/>
      <c r="C3" s="245"/>
      <c r="D3" s="245"/>
      <c r="E3" s="245"/>
      <c r="F3" s="245"/>
      <c r="G3" s="246"/>
    </row>
    <row r="4" spans="1:7" ht="24.95" hidden="1" customHeight="1" x14ac:dyDescent="0.2">
      <c r="A4" s="68" t="s">
        <v>7</v>
      </c>
      <c r="B4" s="67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5"/>
  <sheetViews>
    <sheetView zoomScaleNormal="100"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82" customWidth="1"/>
    <col min="3" max="3" width="38.28515625" style="8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4" t="s">
        <v>5</v>
      </c>
      <c r="B1" s="254"/>
      <c r="C1" s="254"/>
      <c r="D1" s="254"/>
      <c r="E1" s="254"/>
      <c r="F1" s="254"/>
      <c r="G1" s="254"/>
      <c r="AE1" t="s">
        <v>84</v>
      </c>
    </row>
    <row r="2" spans="1:60" ht="24.95" customHeight="1" x14ac:dyDescent="0.2">
      <c r="A2" s="108" t="s">
        <v>83</v>
      </c>
      <c r="B2" s="106"/>
      <c r="C2" s="255" t="s">
        <v>433</v>
      </c>
      <c r="D2" s="256"/>
      <c r="E2" s="256"/>
      <c r="F2" s="256"/>
      <c r="G2" s="257"/>
      <c r="AE2" t="s">
        <v>85</v>
      </c>
    </row>
    <row r="3" spans="1:60" ht="24.95" hidden="1" customHeight="1" x14ac:dyDescent="0.2">
      <c r="A3" s="109" t="s">
        <v>6</v>
      </c>
      <c r="B3" s="107"/>
      <c r="C3" s="258"/>
      <c r="D3" s="259"/>
      <c r="E3" s="259"/>
      <c r="F3" s="259"/>
      <c r="G3" s="260"/>
      <c r="AE3" t="s">
        <v>86</v>
      </c>
    </row>
    <row r="4" spans="1:60" ht="24.95" hidden="1" customHeight="1" x14ac:dyDescent="0.2">
      <c r="A4" s="109" t="s">
        <v>7</v>
      </c>
      <c r="B4" s="107"/>
      <c r="C4" s="258"/>
      <c r="D4" s="259"/>
      <c r="E4" s="259"/>
      <c r="F4" s="259"/>
      <c r="G4" s="260"/>
      <c r="AE4" t="s">
        <v>87</v>
      </c>
    </row>
    <row r="5" spans="1:60" hidden="1" x14ac:dyDescent="0.2">
      <c r="A5" s="110" t="s">
        <v>88</v>
      </c>
      <c r="B5" s="111"/>
      <c r="C5" s="112"/>
      <c r="D5" s="113"/>
      <c r="E5" s="113"/>
      <c r="F5" s="113"/>
      <c r="G5" s="114"/>
      <c r="AE5" t="s">
        <v>89</v>
      </c>
    </row>
    <row r="6" spans="1:60" ht="13.5" thickBot="1" x14ac:dyDescent="0.25"/>
    <row r="7" spans="1:60" ht="38.25" x14ac:dyDescent="0.2">
      <c r="A7" s="202" t="s">
        <v>90</v>
      </c>
      <c r="B7" s="203" t="s">
        <v>91</v>
      </c>
      <c r="C7" s="203" t="s">
        <v>92</v>
      </c>
      <c r="D7" s="204" t="s">
        <v>93</v>
      </c>
      <c r="E7" s="204" t="s">
        <v>94</v>
      </c>
      <c r="F7" s="205" t="s">
        <v>95</v>
      </c>
      <c r="G7" s="206" t="s">
        <v>19</v>
      </c>
      <c r="H7" s="197" t="s">
        <v>20</v>
      </c>
      <c r="I7" s="129" t="s">
        <v>96</v>
      </c>
      <c r="J7" s="129" t="s">
        <v>21</v>
      </c>
      <c r="K7" s="129" t="s">
        <v>97</v>
      </c>
      <c r="L7" s="129" t="s">
        <v>98</v>
      </c>
      <c r="M7" s="129" t="s">
        <v>99</v>
      </c>
      <c r="N7" s="129" t="s">
        <v>100</v>
      </c>
      <c r="O7" s="129" t="s">
        <v>101</v>
      </c>
      <c r="P7" s="129" t="s">
        <v>102</v>
      </c>
      <c r="Q7" s="129" t="s">
        <v>103</v>
      </c>
      <c r="R7" s="129" t="s">
        <v>104</v>
      </c>
      <c r="S7" s="129" t="s">
        <v>105</v>
      </c>
      <c r="T7" s="129" t="s">
        <v>106</v>
      </c>
      <c r="U7" s="118" t="s">
        <v>107</v>
      </c>
    </row>
    <row r="8" spans="1:60" x14ac:dyDescent="0.2">
      <c r="A8" s="207" t="s">
        <v>108</v>
      </c>
      <c r="B8" s="131" t="s">
        <v>38</v>
      </c>
      <c r="C8" s="132" t="s">
        <v>39</v>
      </c>
      <c r="D8" s="117"/>
      <c r="E8" s="133"/>
      <c r="F8" s="134"/>
      <c r="G8" s="208">
        <f>SUMIF(AE9:AE21,"&lt;&gt;NOR",G9:G21)</f>
        <v>0</v>
      </c>
      <c r="H8" s="198"/>
      <c r="I8" s="134">
        <f>SUM(I9:I21)</f>
        <v>0</v>
      </c>
      <c r="J8" s="134"/>
      <c r="K8" s="134">
        <f>SUM(K9:K21)</f>
        <v>52464.2</v>
      </c>
      <c r="L8" s="134"/>
      <c r="M8" s="134">
        <f>SUM(M9:M21)</f>
        <v>0</v>
      </c>
      <c r="N8" s="117"/>
      <c r="O8" s="117">
        <f>SUM(O9:O21)</f>
        <v>1.83988</v>
      </c>
      <c r="P8" s="117"/>
      <c r="Q8" s="117">
        <f>SUM(Q9:Q21)</f>
        <v>0</v>
      </c>
      <c r="R8" s="117"/>
      <c r="S8" s="117"/>
      <c r="T8" s="130"/>
      <c r="U8" s="117">
        <f>SUM(U9:U21)</f>
        <v>67.489999999999995</v>
      </c>
      <c r="AE8" t="s">
        <v>109</v>
      </c>
    </row>
    <row r="9" spans="1:60" outlineLevel="1" x14ac:dyDescent="0.2">
      <c r="A9" s="209">
        <v>1</v>
      </c>
      <c r="B9" s="119" t="s">
        <v>110</v>
      </c>
      <c r="C9" s="138" t="s">
        <v>111</v>
      </c>
      <c r="D9" s="121" t="s">
        <v>112</v>
      </c>
      <c r="E9" s="125">
        <v>3.2</v>
      </c>
      <c r="F9" s="127">
        <v>0</v>
      </c>
      <c r="G9" s="210">
        <f>SUM(E9*F9)</f>
        <v>0</v>
      </c>
      <c r="H9" s="199">
        <v>0</v>
      </c>
      <c r="I9" s="127">
        <f>ROUND(E9*H9,2)</f>
        <v>0</v>
      </c>
      <c r="J9" s="127">
        <v>1465</v>
      </c>
      <c r="K9" s="127">
        <f>ROUND(E9*J9,2)</f>
        <v>4688</v>
      </c>
      <c r="L9" s="127">
        <v>21</v>
      </c>
      <c r="M9" s="127">
        <f>G9*(1+L9/100)</f>
        <v>0</v>
      </c>
      <c r="N9" s="121">
        <v>0.14602000000000001</v>
      </c>
      <c r="O9" s="121">
        <f>ROUND(E9*N9,5)</f>
        <v>0.46726000000000001</v>
      </c>
      <c r="P9" s="121">
        <v>0</v>
      </c>
      <c r="Q9" s="121">
        <f>ROUND(E9*P9,5)</f>
        <v>0</v>
      </c>
      <c r="R9" s="121"/>
      <c r="S9" s="121"/>
      <c r="T9" s="122">
        <v>8.1549999999999994</v>
      </c>
      <c r="U9" s="121">
        <f>ROUND(E9*T9,2)</f>
        <v>26.1</v>
      </c>
      <c r="V9" s="115"/>
      <c r="W9" s="115"/>
      <c r="X9" s="115"/>
      <c r="Y9" s="115"/>
      <c r="Z9" s="115"/>
      <c r="AA9" s="115"/>
      <c r="AB9" s="115"/>
      <c r="AC9" s="115"/>
      <c r="AD9" s="115"/>
      <c r="AE9" s="115" t="s">
        <v>113</v>
      </c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</row>
    <row r="10" spans="1:60" ht="22.5" outlineLevel="1" x14ac:dyDescent="0.2">
      <c r="A10" s="209">
        <v>2</v>
      </c>
      <c r="B10" s="119" t="s">
        <v>114</v>
      </c>
      <c r="C10" s="138" t="s">
        <v>115</v>
      </c>
      <c r="D10" s="121" t="s">
        <v>116</v>
      </c>
      <c r="E10" s="125">
        <v>4</v>
      </c>
      <c r="F10" s="127">
        <v>0</v>
      </c>
      <c r="G10" s="210">
        <f>SUM(E10*F10)</f>
        <v>0</v>
      </c>
      <c r="H10" s="199">
        <v>0</v>
      </c>
      <c r="I10" s="127">
        <f>ROUND(E10*H10,2)</f>
        <v>0</v>
      </c>
      <c r="J10" s="127">
        <v>437</v>
      </c>
      <c r="K10" s="127">
        <f>ROUND(E10*J10,2)</f>
        <v>1748</v>
      </c>
      <c r="L10" s="127">
        <v>21</v>
      </c>
      <c r="M10" s="127">
        <f>G10*(1+L10/100)</f>
        <v>0</v>
      </c>
      <c r="N10" s="121">
        <v>2.5309999999999999E-2</v>
      </c>
      <c r="O10" s="121">
        <f>ROUND(E10*N10,5)</f>
        <v>0.10124</v>
      </c>
      <c r="P10" s="121">
        <v>0</v>
      </c>
      <c r="Q10" s="121">
        <f>ROUND(E10*P10,5)</f>
        <v>0</v>
      </c>
      <c r="R10" s="121"/>
      <c r="S10" s="121"/>
      <c r="T10" s="122">
        <v>0.24199999999999999</v>
      </c>
      <c r="U10" s="121">
        <f>ROUND(E10*T10,2)</f>
        <v>0.97</v>
      </c>
      <c r="V10" s="115"/>
      <c r="W10" s="115"/>
      <c r="X10" s="115"/>
      <c r="Y10" s="115"/>
      <c r="Z10" s="115"/>
      <c r="AA10" s="115"/>
      <c r="AB10" s="115"/>
      <c r="AC10" s="115"/>
      <c r="AD10" s="115"/>
      <c r="AE10" s="115" t="s">
        <v>113</v>
      </c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</row>
    <row r="11" spans="1:60" ht="22.5" outlineLevel="1" x14ac:dyDescent="0.2">
      <c r="A11" s="209">
        <v>3</v>
      </c>
      <c r="B11" s="119" t="s">
        <v>117</v>
      </c>
      <c r="C11" s="138" t="s">
        <v>118</v>
      </c>
      <c r="D11" s="121" t="s">
        <v>112</v>
      </c>
      <c r="E11" s="125">
        <v>26.56</v>
      </c>
      <c r="F11" s="127">
        <v>0</v>
      </c>
      <c r="G11" s="210">
        <f>SUM(E11*F11)</f>
        <v>0</v>
      </c>
      <c r="H11" s="199">
        <v>0</v>
      </c>
      <c r="I11" s="127">
        <f>ROUND(E11*H11,2)</f>
        <v>0</v>
      </c>
      <c r="J11" s="127">
        <v>1320</v>
      </c>
      <c r="K11" s="127">
        <f>ROUND(E11*J11,2)</f>
        <v>35059.199999999997</v>
      </c>
      <c r="L11" s="127">
        <v>21</v>
      </c>
      <c r="M11" s="127">
        <f>G11*(1+L11/100)</f>
        <v>0</v>
      </c>
      <c r="N11" s="121">
        <v>4.5569999999999999E-2</v>
      </c>
      <c r="O11" s="121">
        <f>ROUND(E11*N11,5)</f>
        <v>1.21034</v>
      </c>
      <c r="P11" s="121">
        <v>0</v>
      </c>
      <c r="Q11" s="121">
        <f>ROUND(E11*P11,5)</f>
        <v>0</v>
      </c>
      <c r="R11" s="121"/>
      <c r="S11" s="121"/>
      <c r="T11" s="122">
        <v>1.2869999999999999</v>
      </c>
      <c r="U11" s="121">
        <f>ROUND(E11*T11,2)</f>
        <v>34.18</v>
      </c>
      <c r="V11" s="115"/>
      <c r="W11" s="115"/>
      <c r="X11" s="115"/>
      <c r="Y11" s="115"/>
      <c r="Z11" s="115"/>
      <c r="AA11" s="115"/>
      <c r="AB11" s="115"/>
      <c r="AC11" s="115"/>
      <c r="AD11" s="115"/>
      <c r="AE11" s="115" t="s">
        <v>113</v>
      </c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</row>
    <row r="12" spans="1:60" outlineLevel="1" x14ac:dyDescent="0.2">
      <c r="A12" s="209"/>
      <c r="B12" s="119"/>
      <c r="C12" s="249" t="s">
        <v>119</v>
      </c>
      <c r="D12" s="250"/>
      <c r="E12" s="251"/>
      <c r="F12" s="252"/>
      <c r="G12" s="253"/>
      <c r="H12" s="199"/>
      <c r="I12" s="127"/>
      <c r="J12" s="127"/>
      <c r="K12" s="127"/>
      <c r="L12" s="127"/>
      <c r="M12" s="127"/>
      <c r="N12" s="121"/>
      <c r="O12" s="121"/>
      <c r="P12" s="121"/>
      <c r="Q12" s="121"/>
      <c r="R12" s="121"/>
      <c r="S12" s="121"/>
      <c r="T12" s="122"/>
      <c r="U12" s="121"/>
      <c r="V12" s="115"/>
      <c r="W12" s="115"/>
      <c r="X12" s="115"/>
      <c r="Y12" s="115"/>
      <c r="Z12" s="115"/>
      <c r="AA12" s="115"/>
      <c r="AB12" s="115"/>
      <c r="AC12" s="115"/>
      <c r="AD12" s="115"/>
      <c r="AE12" s="115" t="s">
        <v>120</v>
      </c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6" t="str">
        <f>C12</f>
        <v>1400</v>
      </c>
      <c r="BB12" s="115"/>
      <c r="BC12" s="115"/>
      <c r="BD12" s="115"/>
      <c r="BE12" s="115"/>
      <c r="BF12" s="115"/>
      <c r="BG12" s="115"/>
      <c r="BH12" s="115"/>
    </row>
    <row r="13" spans="1:60" outlineLevel="1" x14ac:dyDescent="0.2">
      <c r="A13" s="209">
        <v>4</v>
      </c>
      <c r="B13" s="119" t="s">
        <v>121</v>
      </c>
      <c r="C13" s="138" t="s">
        <v>122</v>
      </c>
      <c r="D13" s="121" t="s">
        <v>116</v>
      </c>
      <c r="E13" s="125">
        <v>1</v>
      </c>
      <c r="F13" s="127">
        <v>0</v>
      </c>
      <c r="G13" s="210">
        <f>SUM(E13*F13)</f>
        <v>0</v>
      </c>
      <c r="H13" s="199">
        <v>0</v>
      </c>
      <c r="I13" s="127">
        <f>ROUND(E13*H13,2)</f>
        <v>0</v>
      </c>
      <c r="J13" s="127">
        <v>1492</v>
      </c>
      <c r="K13" s="127">
        <f>ROUND(E13*J13,2)</f>
        <v>1492</v>
      </c>
      <c r="L13" s="127">
        <v>21</v>
      </c>
      <c r="M13" s="127">
        <f>G13*(1+L13/100)</f>
        <v>0</v>
      </c>
      <c r="N13" s="121">
        <v>1.6619999999999999E-2</v>
      </c>
      <c r="O13" s="121">
        <f>ROUND(E13*N13,5)</f>
        <v>1.6619999999999999E-2</v>
      </c>
      <c r="P13" s="121">
        <v>0</v>
      </c>
      <c r="Q13" s="121">
        <f>ROUND(E13*P13,5)</f>
        <v>0</v>
      </c>
      <c r="R13" s="121"/>
      <c r="S13" s="121"/>
      <c r="T13" s="122">
        <v>0.997</v>
      </c>
      <c r="U13" s="121">
        <f>ROUND(E13*T13,2)</f>
        <v>1</v>
      </c>
      <c r="V13" s="115"/>
      <c r="W13" s="115"/>
      <c r="X13" s="115"/>
      <c r="Y13" s="115"/>
      <c r="Z13" s="115"/>
      <c r="AA13" s="115"/>
      <c r="AB13" s="115"/>
      <c r="AC13" s="115"/>
      <c r="AD13" s="115"/>
      <c r="AE13" s="115" t="s">
        <v>113</v>
      </c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</row>
    <row r="14" spans="1:60" outlineLevel="1" x14ac:dyDescent="0.2">
      <c r="A14" s="209"/>
      <c r="B14" s="119"/>
      <c r="C14" s="249" t="s">
        <v>123</v>
      </c>
      <c r="D14" s="250"/>
      <c r="E14" s="251"/>
      <c r="F14" s="252"/>
      <c r="G14" s="253"/>
      <c r="H14" s="199"/>
      <c r="I14" s="127"/>
      <c r="J14" s="127"/>
      <c r="K14" s="127"/>
      <c r="L14" s="127"/>
      <c r="M14" s="127"/>
      <c r="N14" s="121"/>
      <c r="O14" s="121"/>
      <c r="P14" s="121"/>
      <c r="Q14" s="121"/>
      <c r="R14" s="121"/>
      <c r="S14" s="121"/>
      <c r="T14" s="122"/>
      <c r="U14" s="121"/>
      <c r="V14" s="115"/>
      <c r="W14" s="115"/>
      <c r="X14" s="115"/>
      <c r="Y14" s="115"/>
      <c r="Z14" s="115"/>
      <c r="AA14" s="115"/>
      <c r="AB14" s="115"/>
      <c r="AC14" s="115"/>
      <c r="AD14" s="115"/>
      <c r="AE14" s="115" t="s">
        <v>120</v>
      </c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6" t="str">
        <f>C14</f>
        <v>1692</v>
      </c>
      <c r="BB14" s="115"/>
      <c r="BC14" s="115"/>
      <c r="BD14" s="115"/>
      <c r="BE14" s="115"/>
      <c r="BF14" s="115"/>
      <c r="BG14" s="115"/>
      <c r="BH14" s="115"/>
    </row>
    <row r="15" spans="1:60" outlineLevel="1" x14ac:dyDescent="0.2">
      <c r="A15" s="209">
        <v>5</v>
      </c>
      <c r="B15" s="119" t="s">
        <v>124</v>
      </c>
      <c r="C15" s="138" t="s">
        <v>125</v>
      </c>
      <c r="D15" s="121" t="s">
        <v>116</v>
      </c>
      <c r="E15" s="125">
        <v>1</v>
      </c>
      <c r="F15" s="127">
        <v>0</v>
      </c>
      <c r="G15" s="210">
        <f>SUM(E15*F15)</f>
        <v>0</v>
      </c>
      <c r="H15" s="199">
        <v>0</v>
      </c>
      <c r="I15" s="127">
        <f>ROUND(E15*H15,2)</f>
        <v>0</v>
      </c>
      <c r="J15" s="127">
        <v>1662</v>
      </c>
      <c r="K15" s="127">
        <f>ROUND(E15*J15,2)</f>
        <v>1662</v>
      </c>
      <c r="L15" s="127">
        <v>21</v>
      </c>
      <c r="M15" s="127">
        <f>G15*(1+L15/100)</f>
        <v>0</v>
      </c>
      <c r="N15" s="121">
        <v>1.934E-2</v>
      </c>
      <c r="O15" s="121">
        <f>ROUND(E15*N15,5)</f>
        <v>1.934E-2</v>
      </c>
      <c r="P15" s="121">
        <v>0</v>
      </c>
      <c r="Q15" s="121">
        <f>ROUND(E15*P15,5)</f>
        <v>0</v>
      </c>
      <c r="R15" s="121"/>
      <c r="S15" s="121"/>
      <c r="T15" s="122">
        <v>0.997</v>
      </c>
      <c r="U15" s="121">
        <f>ROUND(E15*T15,2)</f>
        <v>1</v>
      </c>
      <c r="V15" s="115"/>
      <c r="W15" s="115"/>
      <c r="X15" s="115"/>
      <c r="Y15" s="115"/>
      <c r="Z15" s="115"/>
      <c r="AA15" s="115"/>
      <c r="AB15" s="115"/>
      <c r="AC15" s="115"/>
      <c r="AD15" s="115"/>
      <c r="AE15" s="115" t="s">
        <v>113</v>
      </c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</row>
    <row r="16" spans="1:60" outlineLevel="1" x14ac:dyDescent="0.2">
      <c r="A16" s="209"/>
      <c r="B16" s="119"/>
      <c r="C16" s="249" t="s">
        <v>126</v>
      </c>
      <c r="D16" s="250"/>
      <c r="E16" s="251"/>
      <c r="F16" s="252"/>
      <c r="G16" s="253"/>
      <c r="H16" s="199"/>
      <c r="I16" s="127"/>
      <c r="J16" s="127"/>
      <c r="K16" s="127"/>
      <c r="L16" s="127"/>
      <c r="M16" s="127"/>
      <c r="N16" s="121"/>
      <c r="O16" s="121"/>
      <c r="P16" s="121"/>
      <c r="Q16" s="121"/>
      <c r="R16" s="121"/>
      <c r="S16" s="121"/>
      <c r="T16" s="122"/>
      <c r="U16" s="121"/>
      <c r="V16" s="115"/>
      <c r="W16" s="115"/>
      <c r="X16" s="115"/>
      <c r="Y16" s="115"/>
      <c r="Z16" s="115"/>
      <c r="AA16" s="115"/>
      <c r="AB16" s="115"/>
      <c r="AC16" s="115"/>
      <c r="AD16" s="115"/>
      <c r="AE16" s="115" t="s">
        <v>120</v>
      </c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6" t="str">
        <f>C16</f>
        <v>1862</v>
      </c>
      <c r="BB16" s="115"/>
      <c r="BC16" s="115"/>
      <c r="BD16" s="115"/>
      <c r="BE16" s="115"/>
      <c r="BF16" s="115"/>
      <c r="BG16" s="115"/>
      <c r="BH16" s="115"/>
    </row>
    <row r="17" spans="1:60" outlineLevel="1" x14ac:dyDescent="0.2">
      <c r="A17" s="209">
        <v>6</v>
      </c>
      <c r="B17" s="119" t="s">
        <v>127</v>
      </c>
      <c r="C17" s="138" t="s">
        <v>128</v>
      </c>
      <c r="D17" s="121" t="s">
        <v>116</v>
      </c>
      <c r="E17" s="125">
        <v>2</v>
      </c>
      <c r="F17" s="127">
        <v>0</v>
      </c>
      <c r="G17" s="210">
        <f>SUM(E17*F17)</f>
        <v>0</v>
      </c>
      <c r="H17" s="199">
        <v>0</v>
      </c>
      <c r="I17" s="127">
        <f>ROUND(E17*H17,2)</f>
        <v>0</v>
      </c>
      <c r="J17" s="127">
        <v>2458</v>
      </c>
      <c r="K17" s="127">
        <f>ROUND(E17*J17,2)</f>
        <v>4916</v>
      </c>
      <c r="L17" s="127">
        <v>21</v>
      </c>
      <c r="M17" s="127">
        <f>G17*(1+L17/100)</f>
        <v>0</v>
      </c>
      <c r="N17" s="121">
        <v>1.2E-2</v>
      </c>
      <c r="O17" s="121">
        <f>ROUND(E17*N17,5)</f>
        <v>2.4E-2</v>
      </c>
      <c r="P17" s="121">
        <v>0</v>
      </c>
      <c r="Q17" s="121">
        <f>ROUND(E17*P17,5)</f>
        <v>0</v>
      </c>
      <c r="R17" s="121"/>
      <c r="S17" s="121"/>
      <c r="T17" s="122">
        <v>0.71</v>
      </c>
      <c r="U17" s="121">
        <f>ROUND(E17*T17,2)</f>
        <v>1.42</v>
      </c>
      <c r="V17" s="115"/>
      <c r="W17" s="115"/>
      <c r="X17" s="115"/>
      <c r="Y17" s="115"/>
      <c r="Z17" s="115"/>
      <c r="AA17" s="115"/>
      <c r="AB17" s="115"/>
      <c r="AC17" s="115"/>
      <c r="AD17" s="115"/>
      <c r="AE17" s="115" t="s">
        <v>113</v>
      </c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</row>
    <row r="18" spans="1:60" ht="22.5" outlineLevel="1" x14ac:dyDescent="0.2">
      <c r="A18" s="209">
        <v>7</v>
      </c>
      <c r="B18" s="119" t="s">
        <v>129</v>
      </c>
      <c r="C18" s="138" t="s">
        <v>130</v>
      </c>
      <c r="D18" s="121" t="s">
        <v>116</v>
      </c>
      <c r="E18" s="125">
        <v>1</v>
      </c>
      <c r="F18" s="127">
        <v>0</v>
      </c>
      <c r="G18" s="210">
        <f>SUM(E18*F18)</f>
        <v>0</v>
      </c>
      <c r="H18" s="199">
        <v>0</v>
      </c>
      <c r="I18" s="127">
        <f>ROUND(E18*H18,2)</f>
        <v>0</v>
      </c>
      <c r="J18" s="127">
        <v>573</v>
      </c>
      <c r="K18" s="127">
        <f>ROUND(E18*J18,2)</f>
        <v>573</v>
      </c>
      <c r="L18" s="127">
        <v>21</v>
      </c>
      <c r="M18" s="127">
        <f>G18*(1+L18/100)</f>
        <v>0</v>
      </c>
      <c r="N18" s="121">
        <v>1.6000000000000001E-4</v>
      </c>
      <c r="O18" s="121">
        <f>ROUND(E18*N18,5)</f>
        <v>1.6000000000000001E-4</v>
      </c>
      <c r="P18" s="121">
        <v>0</v>
      </c>
      <c r="Q18" s="121">
        <f>ROUND(E18*P18,5)</f>
        <v>0</v>
      </c>
      <c r="R18" s="121"/>
      <c r="S18" s="121"/>
      <c r="T18" s="122">
        <v>0.94</v>
      </c>
      <c r="U18" s="121">
        <f>ROUND(E18*T18,2)</f>
        <v>0.94</v>
      </c>
      <c r="V18" s="115"/>
      <c r="W18" s="115"/>
      <c r="X18" s="115"/>
      <c r="Y18" s="115"/>
      <c r="Z18" s="115"/>
      <c r="AA18" s="115"/>
      <c r="AB18" s="115"/>
      <c r="AC18" s="115"/>
      <c r="AD18" s="115"/>
      <c r="AE18" s="115" t="s">
        <v>113</v>
      </c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</row>
    <row r="19" spans="1:60" ht="22.5" outlineLevel="1" x14ac:dyDescent="0.2">
      <c r="A19" s="209">
        <v>8</v>
      </c>
      <c r="B19" s="119" t="s">
        <v>131</v>
      </c>
      <c r="C19" s="138" t="s">
        <v>132</v>
      </c>
      <c r="D19" s="121" t="s">
        <v>116</v>
      </c>
      <c r="E19" s="125">
        <v>2</v>
      </c>
      <c r="F19" s="127">
        <v>0</v>
      </c>
      <c r="G19" s="210">
        <f>SUM(E19*F19)</f>
        <v>0</v>
      </c>
      <c r="H19" s="199">
        <v>0</v>
      </c>
      <c r="I19" s="127">
        <f>ROUND(E19*H19,2)</f>
        <v>0</v>
      </c>
      <c r="J19" s="127">
        <v>456</v>
      </c>
      <c r="K19" s="127">
        <f>ROUND(E19*J19,2)</f>
        <v>912</v>
      </c>
      <c r="L19" s="127">
        <v>21</v>
      </c>
      <c r="M19" s="127">
        <f>G19*(1+L19/100)</f>
        <v>0</v>
      </c>
      <c r="N19" s="121">
        <v>1.6000000000000001E-4</v>
      </c>
      <c r="O19" s="121">
        <f>ROUND(E19*N19,5)</f>
        <v>3.2000000000000003E-4</v>
      </c>
      <c r="P19" s="121">
        <v>0</v>
      </c>
      <c r="Q19" s="121">
        <f>ROUND(E19*P19,5)</f>
        <v>0</v>
      </c>
      <c r="R19" s="121"/>
      <c r="S19" s="121"/>
      <c r="T19" s="122">
        <v>0.94</v>
      </c>
      <c r="U19" s="121">
        <f>ROUND(E19*T19,2)</f>
        <v>1.88</v>
      </c>
      <c r="V19" s="115"/>
      <c r="W19" s="115"/>
      <c r="X19" s="115"/>
      <c r="Y19" s="115"/>
      <c r="Z19" s="115"/>
      <c r="AA19" s="115"/>
      <c r="AB19" s="115"/>
      <c r="AC19" s="115"/>
      <c r="AD19" s="115"/>
      <c r="AE19" s="115" t="s">
        <v>113</v>
      </c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</row>
    <row r="20" spans="1:60" ht="22.5" outlineLevel="1" x14ac:dyDescent="0.2">
      <c r="A20" s="209">
        <v>9</v>
      </c>
      <c r="B20" s="119" t="s">
        <v>133</v>
      </c>
      <c r="C20" s="138" t="s">
        <v>134</v>
      </c>
      <c r="D20" s="121" t="s">
        <v>116</v>
      </c>
      <c r="E20" s="125">
        <v>1</v>
      </c>
      <c r="F20" s="127">
        <v>0</v>
      </c>
      <c r="G20" s="210">
        <f>SUM(E20*F20)</f>
        <v>0</v>
      </c>
      <c r="H20" s="199">
        <v>0</v>
      </c>
      <c r="I20" s="127">
        <f>ROUND(E20*H20,2)</f>
        <v>0</v>
      </c>
      <c r="J20" s="127">
        <v>814</v>
      </c>
      <c r="K20" s="127">
        <f>ROUND(E20*J20,2)</f>
        <v>814</v>
      </c>
      <c r="L20" s="127">
        <v>21</v>
      </c>
      <c r="M20" s="127">
        <f>G20*(1+L20/100)</f>
        <v>0</v>
      </c>
      <c r="N20" s="121">
        <v>5.9999999999999995E-4</v>
      </c>
      <c r="O20" s="121">
        <f>ROUND(E20*N20,5)</f>
        <v>5.9999999999999995E-4</v>
      </c>
      <c r="P20" s="121">
        <v>0</v>
      </c>
      <c r="Q20" s="121">
        <f>ROUND(E20*P20,5)</f>
        <v>0</v>
      </c>
      <c r="R20" s="121"/>
      <c r="S20" s="121"/>
      <c r="T20" s="122">
        <v>0</v>
      </c>
      <c r="U20" s="121">
        <f>ROUND(E20*T20,2)</f>
        <v>0</v>
      </c>
      <c r="V20" s="115"/>
      <c r="W20" s="115"/>
      <c r="X20" s="115"/>
      <c r="Y20" s="115"/>
      <c r="Z20" s="115"/>
      <c r="AA20" s="115"/>
      <c r="AB20" s="115"/>
      <c r="AC20" s="115"/>
      <c r="AD20" s="115"/>
      <c r="AE20" s="115" t="s">
        <v>113</v>
      </c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</row>
    <row r="21" spans="1:60" outlineLevel="1" x14ac:dyDescent="0.2">
      <c r="A21" s="209">
        <v>10</v>
      </c>
      <c r="B21" s="119" t="s">
        <v>135</v>
      </c>
      <c r="C21" s="138" t="s">
        <v>136</v>
      </c>
      <c r="D21" s="121" t="s">
        <v>116</v>
      </c>
      <c r="E21" s="125">
        <v>2</v>
      </c>
      <c r="F21" s="127">
        <v>0</v>
      </c>
      <c r="G21" s="210">
        <f>SUM(E21*F21)</f>
        <v>0</v>
      </c>
      <c r="H21" s="199">
        <v>0</v>
      </c>
      <c r="I21" s="127">
        <f>ROUND(E21*H21,2)</f>
        <v>0</v>
      </c>
      <c r="J21" s="127">
        <v>300</v>
      </c>
      <c r="K21" s="127">
        <f>ROUND(E21*J21,2)</f>
        <v>600</v>
      </c>
      <c r="L21" s="127">
        <v>21</v>
      </c>
      <c r="M21" s="127">
        <f>G21*(1+L21/100)</f>
        <v>0</v>
      </c>
      <c r="N21" s="121">
        <v>0</v>
      </c>
      <c r="O21" s="121">
        <f>ROUND(E21*N21,5)</f>
        <v>0</v>
      </c>
      <c r="P21" s="121">
        <v>0</v>
      </c>
      <c r="Q21" s="121">
        <f>ROUND(E21*P21,5)</f>
        <v>0</v>
      </c>
      <c r="R21" s="121"/>
      <c r="S21" s="121"/>
      <c r="T21" s="122">
        <v>0</v>
      </c>
      <c r="U21" s="121">
        <f>ROUND(E21*T21,2)</f>
        <v>0</v>
      </c>
      <c r="V21" s="115"/>
      <c r="W21" s="115"/>
      <c r="X21" s="115"/>
      <c r="Y21" s="115"/>
      <c r="Z21" s="115"/>
      <c r="AA21" s="115"/>
      <c r="AB21" s="115"/>
      <c r="AC21" s="115"/>
      <c r="AD21" s="115"/>
      <c r="AE21" s="115" t="s">
        <v>113</v>
      </c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</row>
    <row r="22" spans="1:60" x14ac:dyDescent="0.2">
      <c r="A22" s="211" t="s">
        <v>108</v>
      </c>
      <c r="B22" s="120" t="s">
        <v>40</v>
      </c>
      <c r="C22" s="139" t="s">
        <v>41</v>
      </c>
      <c r="D22" s="123"/>
      <c r="E22" s="126"/>
      <c r="F22" s="128"/>
      <c r="G22" s="212">
        <f>SUMIF(AE23:AE23,"&lt;&gt;NOR",G23:G23)</f>
        <v>0</v>
      </c>
      <c r="H22" s="200"/>
      <c r="I22" s="128">
        <f>SUM(I23:I23)</f>
        <v>0</v>
      </c>
      <c r="J22" s="128"/>
      <c r="K22" s="128">
        <f>SUM(K23:K23)</f>
        <v>15413.12</v>
      </c>
      <c r="L22" s="128"/>
      <c r="M22" s="128">
        <f>SUM(M23:M23)</f>
        <v>0</v>
      </c>
      <c r="N22" s="123"/>
      <c r="O22" s="123">
        <f>SUM(O23:O23)</f>
        <v>0.25923000000000002</v>
      </c>
      <c r="P22" s="123"/>
      <c r="Q22" s="123">
        <f>SUM(Q23:Q23)</f>
        <v>0</v>
      </c>
      <c r="R22" s="123"/>
      <c r="S22" s="123"/>
      <c r="T22" s="124"/>
      <c r="U22" s="123">
        <f>SUM(U23:U23)</f>
        <v>18.559999999999999</v>
      </c>
      <c r="AE22" t="s">
        <v>109</v>
      </c>
    </row>
    <row r="23" spans="1:60" ht="22.5" outlineLevel="1" x14ac:dyDescent="0.2">
      <c r="A23" s="209">
        <v>11</v>
      </c>
      <c r="B23" s="119" t="s">
        <v>137</v>
      </c>
      <c r="C23" s="138" t="s">
        <v>138</v>
      </c>
      <c r="D23" s="121" t="s">
        <v>112</v>
      </c>
      <c r="E23" s="125">
        <v>19.535</v>
      </c>
      <c r="F23" s="127">
        <v>0</v>
      </c>
      <c r="G23" s="210">
        <f>SUM(E23*F23)</f>
        <v>0</v>
      </c>
      <c r="H23" s="199">
        <v>0</v>
      </c>
      <c r="I23" s="127">
        <f>ROUND(E23*H23,2)</f>
        <v>0</v>
      </c>
      <c r="J23" s="127">
        <v>789</v>
      </c>
      <c r="K23" s="127">
        <f>ROUND(E23*J23,2)</f>
        <v>15413.12</v>
      </c>
      <c r="L23" s="127">
        <v>21</v>
      </c>
      <c r="M23" s="127">
        <f>G23*(1+L23/100)</f>
        <v>0</v>
      </c>
      <c r="N23" s="121">
        <v>1.3270000000000001E-2</v>
      </c>
      <c r="O23" s="121">
        <f>ROUND(E23*N23,5)</f>
        <v>0.25923000000000002</v>
      </c>
      <c r="P23" s="121">
        <v>0</v>
      </c>
      <c r="Q23" s="121">
        <f>ROUND(E23*P23,5)</f>
        <v>0</v>
      </c>
      <c r="R23" s="121"/>
      <c r="S23" s="121"/>
      <c r="T23" s="122">
        <v>0.95</v>
      </c>
      <c r="U23" s="121">
        <f>ROUND(E23*T23,2)</f>
        <v>18.559999999999999</v>
      </c>
      <c r="V23" s="115"/>
      <c r="W23" s="115"/>
      <c r="X23" s="115"/>
      <c r="Y23" s="115"/>
      <c r="Z23" s="115"/>
      <c r="AA23" s="115"/>
      <c r="AB23" s="115"/>
      <c r="AC23" s="115"/>
      <c r="AD23" s="115"/>
      <c r="AE23" s="115" t="s">
        <v>113</v>
      </c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</row>
    <row r="24" spans="1:60" x14ac:dyDescent="0.2">
      <c r="A24" s="211" t="s">
        <v>108</v>
      </c>
      <c r="B24" s="120" t="s">
        <v>42</v>
      </c>
      <c r="C24" s="139" t="s">
        <v>43</v>
      </c>
      <c r="D24" s="123"/>
      <c r="E24" s="126"/>
      <c r="F24" s="128"/>
      <c r="G24" s="212">
        <f>SUMIF(AE25:AE26,"&lt;&gt;NOR",G25:G26)</f>
        <v>0</v>
      </c>
      <c r="H24" s="200"/>
      <c r="I24" s="128">
        <f>SUM(I25:I26)</f>
        <v>0</v>
      </c>
      <c r="J24" s="128"/>
      <c r="K24" s="128">
        <f>SUM(K25:K26)</f>
        <v>14035.49</v>
      </c>
      <c r="L24" s="128"/>
      <c r="M24" s="128">
        <f>SUM(M25:M26)</f>
        <v>0</v>
      </c>
      <c r="N24" s="123"/>
      <c r="O24" s="123">
        <f>SUM(O25:O26)</f>
        <v>1.26268</v>
      </c>
      <c r="P24" s="123"/>
      <c r="Q24" s="123">
        <f>SUM(Q25:Q26)</f>
        <v>0</v>
      </c>
      <c r="R24" s="123"/>
      <c r="S24" s="123"/>
      <c r="T24" s="124"/>
      <c r="U24" s="123">
        <f>SUM(U25:U26)</f>
        <v>20.770000000000003</v>
      </c>
      <c r="AE24" t="s">
        <v>109</v>
      </c>
    </row>
    <row r="25" spans="1:60" outlineLevel="1" x14ac:dyDescent="0.2">
      <c r="A25" s="209">
        <v>12</v>
      </c>
      <c r="B25" s="119" t="s">
        <v>139</v>
      </c>
      <c r="C25" s="138" t="s">
        <v>140</v>
      </c>
      <c r="D25" s="121" t="s">
        <v>112</v>
      </c>
      <c r="E25" s="125">
        <v>45.253</v>
      </c>
      <c r="F25" s="127">
        <v>0</v>
      </c>
      <c r="G25" s="210">
        <f>SUM(E25*F25)</f>
        <v>0</v>
      </c>
      <c r="H25" s="199">
        <v>0</v>
      </c>
      <c r="I25" s="127">
        <f>ROUND(E25*H25,2)</f>
        <v>0</v>
      </c>
      <c r="J25" s="127">
        <v>288.5</v>
      </c>
      <c r="K25" s="127">
        <f>ROUND(E25*J25,2)</f>
        <v>13055.49</v>
      </c>
      <c r="L25" s="127">
        <v>21</v>
      </c>
      <c r="M25" s="127">
        <f>G25*(1+L25/100)</f>
        <v>0</v>
      </c>
      <c r="N25" s="121">
        <v>2.5999999999999999E-2</v>
      </c>
      <c r="O25" s="121">
        <f>ROUND(E25*N25,5)</f>
        <v>1.17658</v>
      </c>
      <c r="P25" s="121">
        <v>0</v>
      </c>
      <c r="Q25" s="121">
        <f>ROUND(E25*P25,5)</f>
        <v>0</v>
      </c>
      <c r="R25" s="121"/>
      <c r="S25" s="121"/>
      <c r="T25" s="122">
        <v>0.42</v>
      </c>
      <c r="U25" s="121">
        <f>ROUND(E25*T25,2)</f>
        <v>19.010000000000002</v>
      </c>
      <c r="V25" s="115"/>
      <c r="W25" s="115"/>
      <c r="X25" s="115"/>
      <c r="Y25" s="115"/>
      <c r="Z25" s="115"/>
      <c r="AA25" s="115"/>
      <c r="AB25" s="115"/>
      <c r="AC25" s="115"/>
      <c r="AD25" s="115"/>
      <c r="AE25" s="115" t="s">
        <v>113</v>
      </c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</row>
    <row r="26" spans="1:60" ht="22.5" outlineLevel="1" x14ac:dyDescent="0.2">
      <c r="A26" s="209">
        <v>13</v>
      </c>
      <c r="B26" s="119" t="s">
        <v>141</v>
      </c>
      <c r="C26" s="138" t="s">
        <v>142</v>
      </c>
      <c r="D26" s="121" t="s">
        <v>116</v>
      </c>
      <c r="E26" s="125">
        <v>2</v>
      </c>
      <c r="F26" s="127">
        <v>0</v>
      </c>
      <c r="G26" s="210">
        <f>SUM(E26*F26)</f>
        <v>0</v>
      </c>
      <c r="H26" s="199">
        <v>0</v>
      </c>
      <c r="I26" s="127">
        <f>ROUND(E26*H26,2)</f>
        <v>0</v>
      </c>
      <c r="J26" s="127">
        <v>490</v>
      </c>
      <c r="K26" s="127">
        <f>ROUND(E26*J26,2)</f>
        <v>980</v>
      </c>
      <c r="L26" s="127">
        <v>21</v>
      </c>
      <c r="M26" s="127">
        <f>G26*(1+L26/100)</f>
        <v>0</v>
      </c>
      <c r="N26" s="121">
        <v>4.3049999999999998E-2</v>
      </c>
      <c r="O26" s="121">
        <f>ROUND(E26*N26,5)</f>
        <v>8.6099999999999996E-2</v>
      </c>
      <c r="P26" s="121">
        <v>0</v>
      </c>
      <c r="Q26" s="121">
        <f>ROUND(E26*P26,5)</f>
        <v>0</v>
      </c>
      <c r="R26" s="121"/>
      <c r="S26" s="121"/>
      <c r="T26" s="122">
        <v>0.87802999999999998</v>
      </c>
      <c r="U26" s="121">
        <f>ROUND(E26*T26,2)</f>
        <v>1.76</v>
      </c>
      <c r="V26" s="115"/>
      <c r="W26" s="115"/>
      <c r="X26" s="115"/>
      <c r="Y26" s="115"/>
      <c r="Z26" s="115"/>
      <c r="AA26" s="115"/>
      <c r="AB26" s="115"/>
      <c r="AC26" s="115"/>
      <c r="AD26" s="115"/>
      <c r="AE26" s="115" t="s">
        <v>113</v>
      </c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</row>
    <row r="27" spans="1:60" x14ac:dyDescent="0.2">
      <c r="A27" s="211" t="s">
        <v>108</v>
      </c>
      <c r="B27" s="120" t="s">
        <v>44</v>
      </c>
      <c r="C27" s="139" t="s">
        <v>45</v>
      </c>
      <c r="D27" s="123"/>
      <c r="E27" s="126"/>
      <c r="F27" s="128"/>
      <c r="G27" s="212">
        <f>SUMIF(AE28:AE29,"&lt;&gt;NOR",G28:G29)</f>
        <v>0</v>
      </c>
      <c r="H27" s="200"/>
      <c r="I27" s="128">
        <f>SUM(I28:I29)</f>
        <v>0</v>
      </c>
      <c r="J27" s="128"/>
      <c r="K27" s="128">
        <f>SUM(K28:K29)</f>
        <v>8385.630000000001</v>
      </c>
      <c r="L27" s="128"/>
      <c r="M27" s="128">
        <f>SUM(M28:M29)</f>
        <v>0</v>
      </c>
      <c r="N27" s="123"/>
      <c r="O27" s="123">
        <f>SUM(O28:O29)</f>
        <v>0.17424999999999999</v>
      </c>
      <c r="P27" s="123"/>
      <c r="Q27" s="123">
        <f>SUM(Q28:Q29)</f>
        <v>0</v>
      </c>
      <c r="R27" s="123"/>
      <c r="S27" s="123"/>
      <c r="T27" s="124"/>
      <c r="U27" s="123">
        <f>SUM(U28:U29)</f>
        <v>5.04</v>
      </c>
      <c r="AE27" t="s">
        <v>109</v>
      </c>
    </row>
    <row r="28" spans="1:60" outlineLevel="1" x14ac:dyDescent="0.2">
      <c r="A28" s="209">
        <v>14</v>
      </c>
      <c r="B28" s="119" t="s">
        <v>143</v>
      </c>
      <c r="C28" s="138" t="s">
        <v>144</v>
      </c>
      <c r="D28" s="121" t="s">
        <v>112</v>
      </c>
      <c r="E28" s="125">
        <v>19.535</v>
      </c>
      <c r="F28" s="127">
        <v>0</v>
      </c>
      <c r="G28" s="210">
        <f>SUM(E28*F28)</f>
        <v>0</v>
      </c>
      <c r="H28" s="199">
        <v>0</v>
      </c>
      <c r="I28" s="127">
        <f>ROUND(E28*H28,2)</f>
        <v>0</v>
      </c>
      <c r="J28" s="127">
        <v>396.5</v>
      </c>
      <c r="K28" s="127">
        <f>ROUND(E28*J28,2)</f>
        <v>7745.63</v>
      </c>
      <c r="L28" s="127">
        <v>21</v>
      </c>
      <c r="M28" s="127">
        <f>G28*(1+L28/100)</f>
        <v>0</v>
      </c>
      <c r="N28" s="121">
        <v>8.9200000000000008E-3</v>
      </c>
      <c r="O28" s="121">
        <f>ROUND(E28*N28,5)</f>
        <v>0.17424999999999999</v>
      </c>
      <c r="P28" s="121">
        <v>0</v>
      </c>
      <c r="Q28" s="121">
        <f>ROUND(E28*P28,5)</f>
        <v>0</v>
      </c>
      <c r="R28" s="121"/>
      <c r="S28" s="121"/>
      <c r="T28" s="122">
        <v>0.25800000000000001</v>
      </c>
      <c r="U28" s="121">
        <f>ROUND(E28*T28,2)</f>
        <v>5.04</v>
      </c>
      <c r="V28" s="115"/>
      <c r="W28" s="115"/>
      <c r="X28" s="115"/>
      <c r="Y28" s="115"/>
      <c r="Z28" s="115"/>
      <c r="AA28" s="115"/>
      <c r="AB28" s="115"/>
      <c r="AC28" s="115"/>
      <c r="AD28" s="115"/>
      <c r="AE28" s="115" t="s">
        <v>113</v>
      </c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</row>
    <row r="29" spans="1:60" outlineLevel="1" x14ac:dyDescent="0.2">
      <c r="A29" s="209">
        <v>15</v>
      </c>
      <c r="B29" s="119" t="s">
        <v>145</v>
      </c>
      <c r="C29" s="138" t="s">
        <v>146</v>
      </c>
      <c r="D29" s="121" t="s">
        <v>116</v>
      </c>
      <c r="E29" s="125">
        <v>2</v>
      </c>
      <c r="F29" s="127">
        <v>0</v>
      </c>
      <c r="G29" s="210">
        <f>SUM(E29*F29)</f>
        <v>0</v>
      </c>
      <c r="H29" s="199">
        <v>0</v>
      </c>
      <c r="I29" s="127">
        <f>ROUND(E29*H29,2)</f>
        <v>0</v>
      </c>
      <c r="J29" s="127">
        <v>320</v>
      </c>
      <c r="K29" s="127">
        <f>ROUND(E29*J29,2)</f>
        <v>640</v>
      </c>
      <c r="L29" s="127">
        <v>21</v>
      </c>
      <c r="M29" s="127">
        <f>G29*(1+L29/100)</f>
        <v>0</v>
      </c>
      <c r="N29" s="121">
        <v>0</v>
      </c>
      <c r="O29" s="121">
        <f>ROUND(E29*N29,5)</f>
        <v>0</v>
      </c>
      <c r="P29" s="121">
        <v>0</v>
      </c>
      <c r="Q29" s="121">
        <f>ROUND(E29*P29,5)</f>
        <v>0</v>
      </c>
      <c r="R29" s="121"/>
      <c r="S29" s="121"/>
      <c r="T29" s="122">
        <v>0</v>
      </c>
      <c r="U29" s="121">
        <f>ROUND(E29*T29,2)</f>
        <v>0</v>
      </c>
      <c r="V29" s="115"/>
      <c r="W29" s="115"/>
      <c r="X29" s="115"/>
      <c r="Y29" s="115"/>
      <c r="Z29" s="115"/>
      <c r="AA29" s="115"/>
      <c r="AB29" s="115"/>
      <c r="AC29" s="115"/>
      <c r="AD29" s="115"/>
      <c r="AE29" s="115" t="s">
        <v>113</v>
      </c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</row>
    <row r="30" spans="1:60" x14ac:dyDescent="0.2">
      <c r="A30" s="211" t="s">
        <v>108</v>
      </c>
      <c r="B30" s="120" t="s">
        <v>46</v>
      </c>
      <c r="C30" s="139" t="s">
        <v>47</v>
      </c>
      <c r="D30" s="123"/>
      <c r="E30" s="126"/>
      <c r="F30" s="128"/>
      <c r="G30" s="212">
        <f>SUMIF(AE31:AE41,"&lt;&gt;NOR",G31:G41)</f>
        <v>0</v>
      </c>
      <c r="H30" s="200"/>
      <c r="I30" s="128">
        <f>SUM(I31:I41)</f>
        <v>0</v>
      </c>
      <c r="J30" s="128"/>
      <c r="K30" s="128">
        <f>SUM(K31:K41)</f>
        <v>31324.3</v>
      </c>
      <c r="L30" s="128"/>
      <c r="M30" s="128">
        <f>SUM(M31:M41)</f>
        <v>0</v>
      </c>
      <c r="N30" s="123"/>
      <c r="O30" s="123">
        <f>SUM(O31:O41)</f>
        <v>3.7960000000000001E-2</v>
      </c>
      <c r="P30" s="123"/>
      <c r="Q30" s="123">
        <f>SUM(Q31:Q41)</f>
        <v>3.5999999999999999E-3</v>
      </c>
      <c r="R30" s="123"/>
      <c r="S30" s="123"/>
      <c r="T30" s="124"/>
      <c r="U30" s="123">
        <f>SUM(U31:U41)</f>
        <v>9.7000000000000011</v>
      </c>
      <c r="AE30" t="s">
        <v>109</v>
      </c>
    </row>
    <row r="31" spans="1:60" outlineLevel="1" x14ac:dyDescent="0.2">
      <c r="A31" s="209">
        <v>16</v>
      </c>
      <c r="B31" s="119" t="s">
        <v>147</v>
      </c>
      <c r="C31" s="138" t="s">
        <v>148</v>
      </c>
      <c r="D31" s="121" t="s">
        <v>116</v>
      </c>
      <c r="E31" s="125">
        <v>2</v>
      </c>
      <c r="F31" s="127">
        <v>0</v>
      </c>
      <c r="G31" s="210">
        <f t="shared" ref="G31:G41" si="0">SUM(E31*F31)</f>
        <v>0</v>
      </c>
      <c r="H31" s="199">
        <v>0</v>
      </c>
      <c r="I31" s="127">
        <f t="shared" ref="I31:I41" si="1">ROUND(E31*H31,2)</f>
        <v>0</v>
      </c>
      <c r="J31" s="127">
        <v>866</v>
      </c>
      <c r="K31" s="127">
        <f t="shared" ref="K31:K41" si="2">ROUND(E31*J31,2)</f>
        <v>1732</v>
      </c>
      <c r="L31" s="127">
        <v>21</v>
      </c>
      <c r="M31" s="127">
        <f t="shared" ref="M31:M41" si="3">G31*(1+L31/100)</f>
        <v>0</v>
      </c>
      <c r="N31" s="121">
        <v>1.8970000000000001E-2</v>
      </c>
      <c r="O31" s="121">
        <f t="shared" ref="O31:O41" si="4">ROUND(E31*N31,5)</f>
        <v>3.7940000000000002E-2</v>
      </c>
      <c r="P31" s="121">
        <v>0</v>
      </c>
      <c r="Q31" s="121">
        <f t="shared" ref="Q31:Q41" si="5">ROUND(E31*P31,5)</f>
        <v>0</v>
      </c>
      <c r="R31" s="121"/>
      <c r="S31" s="121"/>
      <c r="T31" s="122">
        <v>1.86</v>
      </c>
      <c r="U31" s="121">
        <f t="shared" ref="U31:U41" si="6">ROUND(E31*T31,2)</f>
        <v>3.72</v>
      </c>
      <c r="V31" s="115"/>
      <c r="W31" s="115"/>
      <c r="X31" s="115"/>
      <c r="Y31" s="115"/>
      <c r="Z31" s="115"/>
      <c r="AA31" s="115"/>
      <c r="AB31" s="115"/>
      <c r="AC31" s="115"/>
      <c r="AD31" s="115"/>
      <c r="AE31" s="115" t="s">
        <v>113</v>
      </c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</row>
    <row r="32" spans="1:60" outlineLevel="1" x14ac:dyDescent="0.2">
      <c r="A32" s="209">
        <v>17</v>
      </c>
      <c r="B32" s="119" t="s">
        <v>149</v>
      </c>
      <c r="C32" s="138" t="s">
        <v>150</v>
      </c>
      <c r="D32" s="121" t="s">
        <v>116</v>
      </c>
      <c r="E32" s="125">
        <v>1</v>
      </c>
      <c r="F32" s="127">
        <v>0</v>
      </c>
      <c r="G32" s="210">
        <f t="shared" si="0"/>
        <v>0</v>
      </c>
      <c r="H32" s="199">
        <v>0</v>
      </c>
      <c r="I32" s="127">
        <f t="shared" si="1"/>
        <v>0</v>
      </c>
      <c r="J32" s="127">
        <v>449.5</v>
      </c>
      <c r="K32" s="127">
        <f t="shared" si="2"/>
        <v>449.5</v>
      </c>
      <c r="L32" s="127">
        <v>21</v>
      </c>
      <c r="M32" s="127">
        <f t="shared" si="3"/>
        <v>0</v>
      </c>
      <c r="N32" s="121">
        <v>0</v>
      </c>
      <c r="O32" s="121">
        <f t="shared" si="4"/>
        <v>0</v>
      </c>
      <c r="P32" s="121">
        <v>0</v>
      </c>
      <c r="Q32" s="121">
        <f t="shared" si="5"/>
        <v>0</v>
      </c>
      <c r="R32" s="121"/>
      <c r="S32" s="121"/>
      <c r="T32" s="122">
        <v>0.85</v>
      </c>
      <c r="U32" s="121">
        <f t="shared" si="6"/>
        <v>0.85</v>
      </c>
      <c r="V32" s="115"/>
      <c r="W32" s="115"/>
      <c r="X32" s="115"/>
      <c r="Y32" s="115"/>
      <c r="Z32" s="115"/>
      <c r="AA32" s="115"/>
      <c r="AB32" s="115"/>
      <c r="AC32" s="115"/>
      <c r="AD32" s="115"/>
      <c r="AE32" s="115" t="s">
        <v>113</v>
      </c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</row>
    <row r="33" spans="1:60" ht="22.5" outlineLevel="1" x14ac:dyDescent="0.2">
      <c r="A33" s="209">
        <v>18</v>
      </c>
      <c r="B33" s="119" t="s">
        <v>151</v>
      </c>
      <c r="C33" s="138" t="s">
        <v>152</v>
      </c>
      <c r="D33" s="121" t="s">
        <v>116</v>
      </c>
      <c r="E33" s="125">
        <v>3</v>
      </c>
      <c r="F33" s="127">
        <v>0</v>
      </c>
      <c r="G33" s="210">
        <f t="shared" si="0"/>
        <v>0</v>
      </c>
      <c r="H33" s="199">
        <v>0</v>
      </c>
      <c r="I33" s="127">
        <f t="shared" si="1"/>
        <v>0</v>
      </c>
      <c r="J33" s="127">
        <v>631</v>
      </c>
      <c r="K33" s="127">
        <f t="shared" si="2"/>
        <v>1893</v>
      </c>
      <c r="L33" s="127">
        <v>21</v>
      </c>
      <c r="M33" s="127">
        <f t="shared" si="3"/>
        <v>0</v>
      </c>
      <c r="N33" s="121">
        <v>0</v>
      </c>
      <c r="O33" s="121">
        <f t="shared" si="4"/>
        <v>0</v>
      </c>
      <c r="P33" s="121">
        <v>0</v>
      </c>
      <c r="Q33" s="121">
        <f t="shared" si="5"/>
        <v>0</v>
      </c>
      <c r="R33" s="121"/>
      <c r="S33" s="121"/>
      <c r="T33" s="122">
        <v>1.45</v>
      </c>
      <c r="U33" s="121">
        <f t="shared" si="6"/>
        <v>4.3499999999999996</v>
      </c>
      <c r="V33" s="115"/>
      <c r="W33" s="115"/>
      <c r="X33" s="115"/>
      <c r="Y33" s="115"/>
      <c r="Z33" s="115"/>
      <c r="AA33" s="115"/>
      <c r="AB33" s="115"/>
      <c r="AC33" s="115"/>
      <c r="AD33" s="115"/>
      <c r="AE33" s="115" t="s">
        <v>113</v>
      </c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</row>
    <row r="34" spans="1:60" outlineLevel="1" x14ac:dyDescent="0.2">
      <c r="A34" s="209">
        <v>19</v>
      </c>
      <c r="B34" s="119" t="s">
        <v>153</v>
      </c>
      <c r="C34" s="138" t="s">
        <v>154</v>
      </c>
      <c r="D34" s="121" t="s">
        <v>116</v>
      </c>
      <c r="E34" s="125">
        <v>2</v>
      </c>
      <c r="F34" s="127">
        <v>0</v>
      </c>
      <c r="G34" s="210">
        <f t="shared" si="0"/>
        <v>0</v>
      </c>
      <c r="H34" s="199">
        <v>0</v>
      </c>
      <c r="I34" s="127">
        <f t="shared" si="1"/>
        <v>0</v>
      </c>
      <c r="J34" s="127">
        <v>47.9</v>
      </c>
      <c r="K34" s="127">
        <f t="shared" si="2"/>
        <v>95.8</v>
      </c>
      <c r="L34" s="127">
        <v>21</v>
      </c>
      <c r="M34" s="127">
        <f t="shared" si="3"/>
        <v>0</v>
      </c>
      <c r="N34" s="121">
        <v>0</v>
      </c>
      <c r="O34" s="121">
        <f t="shared" si="4"/>
        <v>0</v>
      </c>
      <c r="P34" s="121">
        <v>1.8E-3</v>
      </c>
      <c r="Q34" s="121">
        <f t="shared" si="5"/>
        <v>3.5999999999999999E-3</v>
      </c>
      <c r="R34" s="121"/>
      <c r="S34" s="121"/>
      <c r="T34" s="122">
        <v>0.11</v>
      </c>
      <c r="U34" s="121">
        <f t="shared" si="6"/>
        <v>0.22</v>
      </c>
      <c r="V34" s="115"/>
      <c r="W34" s="115"/>
      <c r="X34" s="115"/>
      <c r="Y34" s="115"/>
      <c r="Z34" s="115"/>
      <c r="AA34" s="115"/>
      <c r="AB34" s="115"/>
      <c r="AC34" s="115"/>
      <c r="AD34" s="115"/>
      <c r="AE34" s="115" t="s">
        <v>113</v>
      </c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</row>
    <row r="35" spans="1:60" ht="22.5" outlineLevel="1" x14ac:dyDescent="0.2">
      <c r="A35" s="209">
        <v>20</v>
      </c>
      <c r="B35" s="119" t="s">
        <v>155</v>
      </c>
      <c r="C35" s="138" t="s">
        <v>156</v>
      </c>
      <c r="D35" s="121" t="s">
        <v>116</v>
      </c>
      <c r="E35" s="125">
        <v>2</v>
      </c>
      <c r="F35" s="127">
        <v>0</v>
      </c>
      <c r="G35" s="210">
        <f t="shared" si="0"/>
        <v>0</v>
      </c>
      <c r="H35" s="199">
        <v>0</v>
      </c>
      <c r="I35" s="127">
        <f t="shared" si="1"/>
        <v>0</v>
      </c>
      <c r="J35" s="127">
        <v>350</v>
      </c>
      <c r="K35" s="127">
        <f t="shared" si="2"/>
        <v>700</v>
      </c>
      <c r="L35" s="127">
        <v>21</v>
      </c>
      <c r="M35" s="127">
        <f t="shared" si="3"/>
        <v>0</v>
      </c>
      <c r="N35" s="121">
        <v>1.0000000000000001E-5</v>
      </c>
      <c r="O35" s="121">
        <f t="shared" si="4"/>
        <v>2.0000000000000002E-5</v>
      </c>
      <c r="P35" s="121">
        <v>0</v>
      </c>
      <c r="Q35" s="121">
        <f t="shared" si="5"/>
        <v>0</v>
      </c>
      <c r="R35" s="121"/>
      <c r="S35" s="121"/>
      <c r="T35" s="122">
        <v>0.28000000000000003</v>
      </c>
      <c r="U35" s="121">
        <f t="shared" si="6"/>
        <v>0.56000000000000005</v>
      </c>
      <c r="V35" s="115"/>
      <c r="W35" s="115"/>
      <c r="X35" s="115"/>
      <c r="Y35" s="115"/>
      <c r="Z35" s="115"/>
      <c r="AA35" s="115"/>
      <c r="AB35" s="115"/>
      <c r="AC35" s="115"/>
      <c r="AD35" s="115"/>
      <c r="AE35" s="115" t="s">
        <v>113</v>
      </c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</row>
    <row r="36" spans="1:60" outlineLevel="1" x14ac:dyDescent="0.2">
      <c r="A36" s="209">
        <v>21</v>
      </c>
      <c r="B36" s="119" t="s">
        <v>157</v>
      </c>
      <c r="C36" s="138" t="s">
        <v>158</v>
      </c>
      <c r="D36" s="121" t="s">
        <v>116</v>
      </c>
      <c r="E36" s="125">
        <v>2</v>
      </c>
      <c r="F36" s="127">
        <v>0</v>
      </c>
      <c r="G36" s="210">
        <f t="shared" si="0"/>
        <v>0</v>
      </c>
      <c r="H36" s="199">
        <v>0</v>
      </c>
      <c r="I36" s="127">
        <f t="shared" si="1"/>
        <v>0</v>
      </c>
      <c r="J36" s="127">
        <v>1500</v>
      </c>
      <c r="K36" s="127">
        <f t="shared" si="2"/>
        <v>3000</v>
      </c>
      <c r="L36" s="127">
        <v>21</v>
      </c>
      <c r="M36" s="127">
        <f t="shared" si="3"/>
        <v>0</v>
      </c>
      <c r="N36" s="121">
        <v>0</v>
      </c>
      <c r="O36" s="121">
        <f t="shared" si="4"/>
        <v>0</v>
      </c>
      <c r="P36" s="121">
        <v>0</v>
      </c>
      <c r="Q36" s="121">
        <f t="shared" si="5"/>
        <v>0</v>
      </c>
      <c r="R36" s="121"/>
      <c r="S36" s="121"/>
      <c r="T36" s="122">
        <v>0</v>
      </c>
      <c r="U36" s="121">
        <f t="shared" si="6"/>
        <v>0</v>
      </c>
      <c r="V36" s="115"/>
      <c r="W36" s="115"/>
      <c r="X36" s="115"/>
      <c r="Y36" s="115"/>
      <c r="Z36" s="115"/>
      <c r="AA36" s="115"/>
      <c r="AB36" s="115"/>
      <c r="AC36" s="115"/>
      <c r="AD36" s="115"/>
      <c r="AE36" s="115" t="s">
        <v>113</v>
      </c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115"/>
      <c r="BE36" s="115"/>
      <c r="BF36" s="115"/>
      <c r="BG36" s="115"/>
      <c r="BH36" s="115"/>
    </row>
    <row r="37" spans="1:60" outlineLevel="1" x14ac:dyDescent="0.2">
      <c r="A37" s="209">
        <v>22</v>
      </c>
      <c r="B37" s="119" t="s">
        <v>159</v>
      </c>
      <c r="C37" s="138" t="s">
        <v>160</v>
      </c>
      <c r="D37" s="121" t="s">
        <v>116</v>
      </c>
      <c r="E37" s="125">
        <v>3</v>
      </c>
      <c r="F37" s="127">
        <v>0</v>
      </c>
      <c r="G37" s="210">
        <f t="shared" si="0"/>
        <v>0</v>
      </c>
      <c r="H37" s="199">
        <v>0</v>
      </c>
      <c r="I37" s="127">
        <f t="shared" si="1"/>
        <v>0</v>
      </c>
      <c r="J37" s="127">
        <v>1768</v>
      </c>
      <c r="K37" s="127">
        <f t="shared" si="2"/>
        <v>5304</v>
      </c>
      <c r="L37" s="127">
        <v>21</v>
      </c>
      <c r="M37" s="127">
        <f t="shared" si="3"/>
        <v>0</v>
      </c>
      <c r="N37" s="121">
        <v>0</v>
      </c>
      <c r="O37" s="121">
        <f t="shared" si="4"/>
        <v>0</v>
      </c>
      <c r="P37" s="121">
        <v>0</v>
      </c>
      <c r="Q37" s="121">
        <f t="shared" si="5"/>
        <v>0</v>
      </c>
      <c r="R37" s="121"/>
      <c r="S37" s="121"/>
      <c r="T37" s="122">
        <v>0</v>
      </c>
      <c r="U37" s="121">
        <f t="shared" si="6"/>
        <v>0</v>
      </c>
      <c r="V37" s="115"/>
      <c r="W37" s="115"/>
      <c r="X37" s="115"/>
      <c r="Y37" s="115"/>
      <c r="Z37" s="115"/>
      <c r="AA37" s="115"/>
      <c r="AB37" s="115"/>
      <c r="AC37" s="115"/>
      <c r="AD37" s="115"/>
      <c r="AE37" s="115" t="s">
        <v>113</v>
      </c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</row>
    <row r="38" spans="1:60" outlineLevel="1" x14ac:dyDescent="0.2">
      <c r="A38" s="209">
        <v>23</v>
      </c>
      <c r="B38" s="119" t="s">
        <v>161</v>
      </c>
      <c r="C38" s="138" t="s">
        <v>162</v>
      </c>
      <c r="D38" s="121" t="s">
        <v>116</v>
      </c>
      <c r="E38" s="125">
        <v>1</v>
      </c>
      <c r="F38" s="127">
        <v>0</v>
      </c>
      <c r="G38" s="210">
        <f t="shared" si="0"/>
        <v>0</v>
      </c>
      <c r="H38" s="199">
        <v>0</v>
      </c>
      <c r="I38" s="127">
        <f t="shared" si="1"/>
        <v>0</v>
      </c>
      <c r="J38" s="127">
        <v>2860</v>
      </c>
      <c r="K38" s="127">
        <f t="shared" si="2"/>
        <v>2860</v>
      </c>
      <c r="L38" s="127">
        <v>21</v>
      </c>
      <c r="M38" s="127">
        <f t="shared" si="3"/>
        <v>0</v>
      </c>
      <c r="N38" s="121">
        <v>0</v>
      </c>
      <c r="O38" s="121">
        <f t="shared" si="4"/>
        <v>0</v>
      </c>
      <c r="P38" s="121">
        <v>0</v>
      </c>
      <c r="Q38" s="121">
        <f t="shared" si="5"/>
        <v>0</v>
      </c>
      <c r="R38" s="121"/>
      <c r="S38" s="121"/>
      <c r="T38" s="122">
        <v>0</v>
      </c>
      <c r="U38" s="121">
        <f t="shared" si="6"/>
        <v>0</v>
      </c>
      <c r="V38" s="115"/>
      <c r="W38" s="115"/>
      <c r="X38" s="115"/>
      <c r="Y38" s="115"/>
      <c r="Z38" s="115"/>
      <c r="AA38" s="115"/>
      <c r="AB38" s="115"/>
      <c r="AC38" s="115"/>
      <c r="AD38" s="115"/>
      <c r="AE38" s="115" t="s">
        <v>113</v>
      </c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115"/>
      <c r="BG38" s="115"/>
      <c r="BH38" s="115"/>
    </row>
    <row r="39" spans="1:60" outlineLevel="1" x14ac:dyDescent="0.2">
      <c r="A39" s="209">
        <v>24</v>
      </c>
      <c r="B39" s="119" t="s">
        <v>163</v>
      </c>
      <c r="C39" s="138" t="s">
        <v>164</v>
      </c>
      <c r="D39" s="121" t="s">
        <v>116</v>
      </c>
      <c r="E39" s="125">
        <v>2</v>
      </c>
      <c r="F39" s="127">
        <v>0</v>
      </c>
      <c r="G39" s="210">
        <f t="shared" si="0"/>
        <v>0</v>
      </c>
      <c r="H39" s="199">
        <v>0</v>
      </c>
      <c r="I39" s="127">
        <f t="shared" si="1"/>
        <v>0</v>
      </c>
      <c r="J39" s="127">
        <v>2860</v>
      </c>
      <c r="K39" s="127">
        <f t="shared" si="2"/>
        <v>5720</v>
      </c>
      <c r="L39" s="127">
        <v>21</v>
      </c>
      <c r="M39" s="127">
        <f t="shared" si="3"/>
        <v>0</v>
      </c>
      <c r="N39" s="121">
        <v>0</v>
      </c>
      <c r="O39" s="121">
        <f t="shared" si="4"/>
        <v>0</v>
      </c>
      <c r="P39" s="121">
        <v>0</v>
      </c>
      <c r="Q39" s="121">
        <f t="shared" si="5"/>
        <v>0</v>
      </c>
      <c r="R39" s="121"/>
      <c r="S39" s="121"/>
      <c r="T39" s="122">
        <v>0</v>
      </c>
      <c r="U39" s="121">
        <f t="shared" si="6"/>
        <v>0</v>
      </c>
      <c r="V39" s="115"/>
      <c r="W39" s="115"/>
      <c r="X39" s="115"/>
      <c r="Y39" s="115"/>
      <c r="Z39" s="115"/>
      <c r="AA39" s="115"/>
      <c r="AB39" s="115"/>
      <c r="AC39" s="115"/>
      <c r="AD39" s="115"/>
      <c r="AE39" s="115" t="s">
        <v>113</v>
      </c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15"/>
      <c r="BC39" s="115"/>
      <c r="BD39" s="115"/>
      <c r="BE39" s="115"/>
      <c r="BF39" s="115"/>
      <c r="BG39" s="115"/>
      <c r="BH39" s="115"/>
    </row>
    <row r="40" spans="1:60" outlineLevel="1" x14ac:dyDescent="0.2">
      <c r="A40" s="209">
        <v>25</v>
      </c>
      <c r="B40" s="119" t="s">
        <v>165</v>
      </c>
      <c r="C40" s="138" t="s">
        <v>166</v>
      </c>
      <c r="D40" s="121" t="s">
        <v>116</v>
      </c>
      <c r="E40" s="125">
        <v>1</v>
      </c>
      <c r="F40" s="127">
        <v>0</v>
      </c>
      <c r="G40" s="210">
        <f t="shared" si="0"/>
        <v>0</v>
      </c>
      <c r="H40" s="199">
        <v>0</v>
      </c>
      <c r="I40" s="127">
        <f t="shared" si="1"/>
        <v>0</v>
      </c>
      <c r="J40" s="127">
        <v>3190</v>
      </c>
      <c r="K40" s="127">
        <f t="shared" si="2"/>
        <v>3190</v>
      </c>
      <c r="L40" s="127">
        <v>21</v>
      </c>
      <c r="M40" s="127">
        <f t="shared" si="3"/>
        <v>0</v>
      </c>
      <c r="N40" s="121">
        <v>0</v>
      </c>
      <c r="O40" s="121">
        <f t="shared" si="4"/>
        <v>0</v>
      </c>
      <c r="P40" s="121">
        <v>0</v>
      </c>
      <c r="Q40" s="121">
        <f t="shared" si="5"/>
        <v>0</v>
      </c>
      <c r="R40" s="121"/>
      <c r="S40" s="121"/>
      <c r="T40" s="122">
        <v>0</v>
      </c>
      <c r="U40" s="121">
        <f t="shared" si="6"/>
        <v>0</v>
      </c>
      <c r="V40" s="115"/>
      <c r="W40" s="115"/>
      <c r="X40" s="115"/>
      <c r="Y40" s="115"/>
      <c r="Z40" s="115"/>
      <c r="AA40" s="115"/>
      <c r="AB40" s="115"/>
      <c r="AC40" s="115"/>
      <c r="AD40" s="115"/>
      <c r="AE40" s="115" t="s">
        <v>113</v>
      </c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  <c r="BC40" s="115"/>
      <c r="BD40" s="115"/>
      <c r="BE40" s="115"/>
      <c r="BF40" s="115"/>
      <c r="BG40" s="115"/>
      <c r="BH40" s="115"/>
    </row>
    <row r="41" spans="1:60" outlineLevel="1" x14ac:dyDescent="0.2">
      <c r="A41" s="209">
        <v>26</v>
      </c>
      <c r="B41" s="119" t="s">
        <v>167</v>
      </c>
      <c r="C41" s="138" t="s">
        <v>168</v>
      </c>
      <c r="D41" s="121" t="s">
        <v>116</v>
      </c>
      <c r="E41" s="125">
        <v>2</v>
      </c>
      <c r="F41" s="127">
        <v>0</v>
      </c>
      <c r="G41" s="210">
        <f t="shared" si="0"/>
        <v>0</v>
      </c>
      <c r="H41" s="199">
        <v>0</v>
      </c>
      <c r="I41" s="127">
        <f t="shared" si="1"/>
        <v>0</v>
      </c>
      <c r="J41" s="127">
        <v>3190</v>
      </c>
      <c r="K41" s="127">
        <f t="shared" si="2"/>
        <v>6380</v>
      </c>
      <c r="L41" s="127">
        <v>21</v>
      </c>
      <c r="M41" s="127">
        <f t="shared" si="3"/>
        <v>0</v>
      </c>
      <c r="N41" s="121">
        <v>0</v>
      </c>
      <c r="O41" s="121">
        <f t="shared" si="4"/>
        <v>0</v>
      </c>
      <c r="P41" s="121">
        <v>0</v>
      </c>
      <c r="Q41" s="121">
        <f t="shared" si="5"/>
        <v>0</v>
      </c>
      <c r="R41" s="121"/>
      <c r="S41" s="121"/>
      <c r="T41" s="122">
        <v>0</v>
      </c>
      <c r="U41" s="121">
        <f t="shared" si="6"/>
        <v>0</v>
      </c>
      <c r="V41" s="115"/>
      <c r="W41" s="115"/>
      <c r="X41" s="115"/>
      <c r="Y41" s="115"/>
      <c r="Z41" s="115"/>
      <c r="AA41" s="115"/>
      <c r="AB41" s="115"/>
      <c r="AC41" s="115"/>
      <c r="AD41" s="115"/>
      <c r="AE41" s="115" t="s">
        <v>113</v>
      </c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15"/>
      <c r="BC41" s="115"/>
      <c r="BD41" s="115"/>
      <c r="BE41" s="115"/>
      <c r="BF41" s="115"/>
      <c r="BG41" s="115"/>
      <c r="BH41" s="115"/>
    </row>
    <row r="42" spans="1:60" x14ac:dyDescent="0.2">
      <c r="A42" s="211" t="s">
        <v>108</v>
      </c>
      <c r="B42" s="120" t="s">
        <v>48</v>
      </c>
      <c r="C42" s="139" t="s">
        <v>49</v>
      </c>
      <c r="D42" s="123"/>
      <c r="E42" s="126"/>
      <c r="F42" s="128"/>
      <c r="G42" s="212">
        <f>SUMIF(AE43:AE47,"&lt;&gt;NOR",G43:G47)</f>
        <v>0</v>
      </c>
      <c r="H42" s="200"/>
      <c r="I42" s="128">
        <f>SUM(I43:I47)</f>
        <v>0</v>
      </c>
      <c r="J42" s="128"/>
      <c r="K42" s="128">
        <f>SUM(K43:K47)</f>
        <v>35075.040000000001</v>
      </c>
      <c r="L42" s="128"/>
      <c r="M42" s="128">
        <f>SUM(M43:M47)</f>
        <v>0</v>
      </c>
      <c r="N42" s="123"/>
      <c r="O42" s="123">
        <f>SUM(O43:O47)</f>
        <v>0.22994999999999999</v>
      </c>
      <c r="P42" s="123"/>
      <c r="Q42" s="123">
        <f>SUM(Q43:Q47)</f>
        <v>0</v>
      </c>
      <c r="R42" s="123"/>
      <c r="S42" s="123"/>
      <c r="T42" s="124"/>
      <c r="U42" s="123">
        <f>SUM(U43:U47)</f>
        <v>34.43</v>
      </c>
      <c r="AE42" t="s">
        <v>109</v>
      </c>
    </row>
    <row r="43" spans="1:60" ht="22.5" outlineLevel="1" x14ac:dyDescent="0.2">
      <c r="A43" s="209">
        <v>27</v>
      </c>
      <c r="B43" s="119" t="s">
        <v>169</v>
      </c>
      <c r="C43" s="138" t="s">
        <v>170</v>
      </c>
      <c r="D43" s="121" t="s">
        <v>112</v>
      </c>
      <c r="E43" s="125">
        <v>62.575000000000003</v>
      </c>
      <c r="F43" s="127">
        <v>0</v>
      </c>
      <c r="G43" s="210">
        <f>SUM(E43*F43)</f>
        <v>0</v>
      </c>
      <c r="H43" s="199">
        <v>0</v>
      </c>
      <c r="I43" s="127">
        <f>ROUND(E43*H43,2)</f>
        <v>0</v>
      </c>
      <c r="J43" s="127">
        <v>330</v>
      </c>
      <c r="K43" s="127">
        <f>ROUND(E43*J43,2)</f>
        <v>20649.75</v>
      </c>
      <c r="L43" s="127">
        <v>21</v>
      </c>
      <c r="M43" s="127">
        <f>G43*(1+L43/100)</f>
        <v>0</v>
      </c>
      <c r="N43" s="121">
        <v>3.15E-3</v>
      </c>
      <c r="O43" s="121">
        <f>ROUND(E43*N43,5)</f>
        <v>0.19711000000000001</v>
      </c>
      <c r="P43" s="121">
        <v>0</v>
      </c>
      <c r="Q43" s="121">
        <f>ROUND(E43*P43,5)</f>
        <v>0</v>
      </c>
      <c r="R43" s="121"/>
      <c r="S43" s="121"/>
      <c r="T43" s="122">
        <v>0.38500000000000001</v>
      </c>
      <c r="U43" s="121">
        <f>ROUND(E43*T43,2)</f>
        <v>24.09</v>
      </c>
      <c r="V43" s="115"/>
      <c r="W43" s="115"/>
      <c r="X43" s="115"/>
      <c r="Y43" s="115"/>
      <c r="Z43" s="115"/>
      <c r="AA43" s="115"/>
      <c r="AB43" s="115"/>
      <c r="AC43" s="115"/>
      <c r="AD43" s="115"/>
      <c r="AE43" s="115" t="s">
        <v>113</v>
      </c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  <c r="BB43" s="115"/>
      <c r="BC43" s="115"/>
      <c r="BD43" s="115"/>
      <c r="BE43" s="115"/>
      <c r="BF43" s="115"/>
      <c r="BG43" s="115"/>
      <c r="BH43" s="115"/>
    </row>
    <row r="44" spans="1:60" outlineLevel="1" x14ac:dyDescent="0.2">
      <c r="A44" s="209">
        <v>28</v>
      </c>
      <c r="B44" s="119" t="s">
        <v>171</v>
      </c>
      <c r="C44" s="138" t="s">
        <v>172</v>
      </c>
      <c r="D44" s="121" t="s">
        <v>173</v>
      </c>
      <c r="E44" s="125">
        <v>37.700000000000003</v>
      </c>
      <c r="F44" s="127">
        <v>0</v>
      </c>
      <c r="G44" s="210">
        <f>SUM(E44*F44)</f>
        <v>0</v>
      </c>
      <c r="H44" s="199">
        <v>0</v>
      </c>
      <c r="I44" s="127">
        <f>ROUND(E44*H44,2)</f>
        <v>0</v>
      </c>
      <c r="J44" s="127">
        <v>126</v>
      </c>
      <c r="K44" s="127">
        <f>ROUND(E44*J44,2)</f>
        <v>4750.2</v>
      </c>
      <c r="L44" s="127">
        <v>21</v>
      </c>
      <c r="M44" s="127">
        <f>G44*(1+L44/100)</f>
        <v>0</v>
      </c>
      <c r="N44" s="121">
        <v>3.2000000000000003E-4</v>
      </c>
      <c r="O44" s="121">
        <f>ROUND(E44*N44,5)</f>
        <v>1.206E-2</v>
      </c>
      <c r="P44" s="121">
        <v>0</v>
      </c>
      <c r="Q44" s="121">
        <f>ROUND(E44*P44,5)</f>
        <v>0</v>
      </c>
      <c r="R44" s="121"/>
      <c r="S44" s="121"/>
      <c r="T44" s="122">
        <v>0.11</v>
      </c>
      <c r="U44" s="121">
        <f>ROUND(E44*T44,2)</f>
        <v>4.1500000000000004</v>
      </c>
      <c r="V44" s="115"/>
      <c r="W44" s="115"/>
      <c r="X44" s="115"/>
      <c r="Y44" s="115"/>
      <c r="Z44" s="115"/>
      <c r="AA44" s="115"/>
      <c r="AB44" s="115"/>
      <c r="AC44" s="115"/>
      <c r="AD44" s="115"/>
      <c r="AE44" s="115" t="s">
        <v>113</v>
      </c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115"/>
      <c r="BE44" s="115"/>
      <c r="BF44" s="115"/>
      <c r="BG44" s="115"/>
      <c r="BH44" s="115"/>
    </row>
    <row r="45" spans="1:60" outlineLevel="1" x14ac:dyDescent="0.2">
      <c r="A45" s="209">
        <v>29</v>
      </c>
      <c r="B45" s="119" t="s">
        <v>174</v>
      </c>
      <c r="C45" s="138" t="s">
        <v>175</v>
      </c>
      <c r="D45" s="121" t="s">
        <v>116</v>
      </c>
      <c r="E45" s="125">
        <v>24</v>
      </c>
      <c r="F45" s="127">
        <v>0</v>
      </c>
      <c r="G45" s="210">
        <f>SUM(E45*F45)</f>
        <v>0</v>
      </c>
      <c r="H45" s="199">
        <v>0</v>
      </c>
      <c r="I45" s="127">
        <f>ROUND(E45*H45,2)</f>
        <v>0</v>
      </c>
      <c r="J45" s="127">
        <v>155.5</v>
      </c>
      <c r="K45" s="127">
        <f>ROUND(E45*J45,2)</f>
        <v>3732</v>
      </c>
      <c r="L45" s="127">
        <v>21</v>
      </c>
      <c r="M45" s="127">
        <f>G45*(1+L45/100)</f>
        <v>0</v>
      </c>
      <c r="N45" s="121">
        <v>4.2999999999999999E-4</v>
      </c>
      <c r="O45" s="121">
        <f>ROUND(E45*N45,5)</f>
        <v>1.0319999999999999E-2</v>
      </c>
      <c r="P45" s="121">
        <v>0</v>
      </c>
      <c r="Q45" s="121">
        <f>ROUND(E45*P45,5)</f>
        <v>0</v>
      </c>
      <c r="R45" s="121"/>
      <c r="S45" s="121"/>
      <c r="T45" s="122">
        <v>6.7000000000000004E-2</v>
      </c>
      <c r="U45" s="121">
        <f>ROUND(E45*T45,2)</f>
        <v>1.61</v>
      </c>
      <c r="V45" s="115"/>
      <c r="W45" s="115"/>
      <c r="X45" s="115"/>
      <c r="Y45" s="115"/>
      <c r="Z45" s="115"/>
      <c r="AA45" s="115"/>
      <c r="AB45" s="115"/>
      <c r="AC45" s="115"/>
      <c r="AD45" s="115"/>
      <c r="AE45" s="115" t="s">
        <v>113</v>
      </c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115"/>
      <c r="BE45" s="115"/>
      <c r="BF45" s="115"/>
      <c r="BG45" s="115"/>
      <c r="BH45" s="115"/>
    </row>
    <row r="46" spans="1:60" outlineLevel="1" x14ac:dyDescent="0.2">
      <c r="A46" s="209">
        <v>30</v>
      </c>
      <c r="B46" s="119" t="s">
        <v>176</v>
      </c>
      <c r="C46" s="138" t="s">
        <v>177</v>
      </c>
      <c r="D46" s="121" t="s">
        <v>173</v>
      </c>
      <c r="E46" s="125">
        <v>32.700000000000003</v>
      </c>
      <c r="F46" s="127">
        <v>0</v>
      </c>
      <c r="G46" s="210">
        <f>SUM(E46*F46)</f>
        <v>0</v>
      </c>
      <c r="H46" s="199">
        <v>0</v>
      </c>
      <c r="I46" s="127">
        <f>ROUND(E46*H46,2)</f>
        <v>0</v>
      </c>
      <c r="J46" s="127">
        <v>139.5</v>
      </c>
      <c r="K46" s="127">
        <f>ROUND(E46*J46,2)</f>
        <v>4561.6499999999996</v>
      </c>
      <c r="L46" s="127">
        <v>21</v>
      </c>
      <c r="M46" s="127">
        <f>G46*(1+L46/100)</f>
        <v>0</v>
      </c>
      <c r="N46" s="121">
        <v>3.2000000000000003E-4</v>
      </c>
      <c r="O46" s="121">
        <f>ROUND(E46*N46,5)</f>
        <v>1.0460000000000001E-2</v>
      </c>
      <c r="P46" s="121">
        <v>0</v>
      </c>
      <c r="Q46" s="121">
        <f>ROUND(E46*P46,5)</f>
        <v>0</v>
      </c>
      <c r="R46" s="121"/>
      <c r="S46" s="121"/>
      <c r="T46" s="122">
        <v>0.14000000000000001</v>
      </c>
      <c r="U46" s="121">
        <f>ROUND(E46*T46,2)</f>
        <v>4.58</v>
      </c>
      <c r="V46" s="115"/>
      <c r="W46" s="115"/>
      <c r="X46" s="115"/>
      <c r="Y46" s="115"/>
      <c r="Z46" s="115"/>
      <c r="AA46" s="115"/>
      <c r="AB46" s="115"/>
      <c r="AC46" s="115"/>
      <c r="AD46" s="115"/>
      <c r="AE46" s="115" t="s">
        <v>113</v>
      </c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  <c r="BB46" s="115"/>
      <c r="BC46" s="115"/>
      <c r="BD46" s="115"/>
      <c r="BE46" s="115"/>
      <c r="BF46" s="115"/>
      <c r="BG46" s="115"/>
      <c r="BH46" s="115"/>
    </row>
    <row r="47" spans="1:60" outlineLevel="1" x14ac:dyDescent="0.2">
      <c r="A47" s="209">
        <v>31</v>
      </c>
      <c r="B47" s="119" t="s">
        <v>178</v>
      </c>
      <c r="C47" s="138" t="s">
        <v>179</v>
      </c>
      <c r="D47" s="121" t="s">
        <v>0</v>
      </c>
      <c r="E47" s="125">
        <v>336.93599999999998</v>
      </c>
      <c r="F47" s="127">
        <v>0</v>
      </c>
      <c r="G47" s="210">
        <f>SUM(E47*F47)</f>
        <v>0</v>
      </c>
      <c r="H47" s="199">
        <v>0</v>
      </c>
      <c r="I47" s="127">
        <f>ROUND(E47*H47,2)</f>
        <v>0</v>
      </c>
      <c r="J47" s="127">
        <v>4.0999999999999996</v>
      </c>
      <c r="K47" s="127">
        <f>ROUND(E47*J47,2)</f>
        <v>1381.44</v>
      </c>
      <c r="L47" s="127">
        <v>21</v>
      </c>
      <c r="M47" s="127">
        <f>G47*(1+L47/100)</f>
        <v>0</v>
      </c>
      <c r="N47" s="121">
        <v>0</v>
      </c>
      <c r="O47" s="121">
        <f>ROUND(E47*N47,5)</f>
        <v>0</v>
      </c>
      <c r="P47" s="121">
        <v>0</v>
      </c>
      <c r="Q47" s="121">
        <f>ROUND(E47*P47,5)</f>
        <v>0</v>
      </c>
      <c r="R47" s="121"/>
      <c r="S47" s="121"/>
      <c r="T47" s="122">
        <v>0</v>
      </c>
      <c r="U47" s="121">
        <f>ROUND(E47*T47,2)</f>
        <v>0</v>
      </c>
      <c r="V47" s="115"/>
      <c r="W47" s="115"/>
      <c r="X47" s="115"/>
      <c r="Y47" s="115"/>
      <c r="Z47" s="115"/>
      <c r="AA47" s="115"/>
      <c r="AB47" s="115"/>
      <c r="AC47" s="115"/>
      <c r="AD47" s="115"/>
      <c r="AE47" s="115" t="s">
        <v>113</v>
      </c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115"/>
      <c r="BE47" s="115"/>
      <c r="BF47" s="115"/>
      <c r="BG47" s="115"/>
      <c r="BH47" s="115"/>
    </row>
    <row r="48" spans="1:60" x14ac:dyDescent="0.2">
      <c r="A48" s="211" t="s">
        <v>108</v>
      </c>
      <c r="B48" s="120" t="s">
        <v>50</v>
      </c>
      <c r="C48" s="139" t="s">
        <v>51</v>
      </c>
      <c r="D48" s="123"/>
      <c r="E48" s="126"/>
      <c r="F48" s="128"/>
      <c r="G48" s="212">
        <f>SUMIF(AE49:AE49,"&lt;&gt;NOR",G49:G49)</f>
        <v>0</v>
      </c>
      <c r="H48" s="200"/>
      <c r="I48" s="128">
        <f>SUM(I49:I49)</f>
        <v>0</v>
      </c>
      <c r="J48" s="128"/>
      <c r="K48" s="128">
        <f>SUM(K49:K49)</f>
        <v>199974.5</v>
      </c>
      <c r="L48" s="128"/>
      <c r="M48" s="128">
        <f>SUM(M49:M49)</f>
        <v>0</v>
      </c>
      <c r="N48" s="123"/>
      <c r="O48" s="123">
        <f>SUM(O49:O49)</f>
        <v>0</v>
      </c>
      <c r="P48" s="123"/>
      <c r="Q48" s="123">
        <f>SUM(Q49:Q49)</f>
        <v>0</v>
      </c>
      <c r="R48" s="123"/>
      <c r="S48" s="123"/>
      <c r="T48" s="124"/>
      <c r="U48" s="123">
        <f>SUM(U49:U49)</f>
        <v>0</v>
      </c>
      <c r="AE48" t="s">
        <v>109</v>
      </c>
    </row>
    <row r="49" spans="1:60" ht="22.5" outlineLevel="1" x14ac:dyDescent="0.2">
      <c r="A49" s="209">
        <v>32</v>
      </c>
      <c r="B49" s="119" t="s">
        <v>180</v>
      </c>
      <c r="C49" s="138" t="s">
        <v>181</v>
      </c>
      <c r="D49" s="121" t="s">
        <v>182</v>
      </c>
      <c r="E49" s="125">
        <v>1</v>
      </c>
      <c r="F49" s="127">
        <v>0</v>
      </c>
      <c r="G49" s="210">
        <f>SUM(E49*F49)</f>
        <v>0</v>
      </c>
      <c r="H49" s="199">
        <v>0</v>
      </c>
      <c r="I49" s="127">
        <f>ROUND(E49*H49,2)</f>
        <v>0</v>
      </c>
      <c r="J49" s="127">
        <v>199974.5</v>
      </c>
      <c r="K49" s="127">
        <f>ROUND(E49*J49,2)</f>
        <v>199974.5</v>
      </c>
      <c r="L49" s="127">
        <v>21</v>
      </c>
      <c r="M49" s="127">
        <f>G49*(1+L49/100)</f>
        <v>0</v>
      </c>
      <c r="N49" s="121">
        <v>0</v>
      </c>
      <c r="O49" s="121">
        <f>ROUND(E49*N49,5)</f>
        <v>0</v>
      </c>
      <c r="P49" s="121">
        <v>0</v>
      </c>
      <c r="Q49" s="121">
        <f>ROUND(E49*P49,5)</f>
        <v>0</v>
      </c>
      <c r="R49" s="121"/>
      <c r="S49" s="121"/>
      <c r="T49" s="122">
        <v>0</v>
      </c>
      <c r="U49" s="121">
        <f>ROUND(E49*T49,2)</f>
        <v>0</v>
      </c>
      <c r="V49" s="115"/>
      <c r="W49" s="115"/>
      <c r="X49" s="115"/>
      <c r="Y49" s="115"/>
      <c r="Z49" s="115"/>
      <c r="AA49" s="115"/>
      <c r="AB49" s="115"/>
      <c r="AC49" s="115"/>
      <c r="AD49" s="115"/>
      <c r="AE49" s="115" t="s">
        <v>113</v>
      </c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</row>
    <row r="50" spans="1:60" x14ac:dyDescent="0.2">
      <c r="A50" s="211" t="s">
        <v>108</v>
      </c>
      <c r="B50" s="120" t="s">
        <v>52</v>
      </c>
      <c r="C50" s="139" t="s">
        <v>53</v>
      </c>
      <c r="D50" s="123"/>
      <c r="E50" s="126"/>
      <c r="F50" s="128"/>
      <c r="G50" s="212">
        <f>SUMIF(AE51:AE56,"&lt;&gt;NOR",G51:G56)</f>
        <v>0</v>
      </c>
      <c r="H50" s="200"/>
      <c r="I50" s="128">
        <f>SUM(I51:I56)</f>
        <v>0</v>
      </c>
      <c r="J50" s="128"/>
      <c r="K50" s="128">
        <f>SUM(K51:K56)</f>
        <v>6500</v>
      </c>
      <c r="L50" s="128"/>
      <c r="M50" s="128">
        <f>SUM(M51:M56)</f>
        <v>0</v>
      </c>
      <c r="N50" s="123"/>
      <c r="O50" s="123">
        <f>SUM(O51:O56)</f>
        <v>0</v>
      </c>
      <c r="P50" s="123"/>
      <c r="Q50" s="123">
        <f>SUM(Q51:Q56)</f>
        <v>0</v>
      </c>
      <c r="R50" s="123"/>
      <c r="S50" s="123"/>
      <c r="T50" s="124"/>
      <c r="U50" s="123">
        <f>SUM(U51:U56)</f>
        <v>0</v>
      </c>
      <c r="AE50" t="s">
        <v>109</v>
      </c>
    </row>
    <row r="51" spans="1:60" outlineLevel="1" x14ac:dyDescent="0.2">
      <c r="A51" s="209">
        <v>33</v>
      </c>
      <c r="B51" s="119" t="s">
        <v>183</v>
      </c>
      <c r="C51" s="138" t="s">
        <v>53</v>
      </c>
      <c r="D51" s="121" t="s">
        <v>182</v>
      </c>
      <c r="E51" s="125">
        <v>1</v>
      </c>
      <c r="F51" s="127">
        <v>0</v>
      </c>
      <c r="G51" s="210">
        <f>SUM(E51*F51)</f>
        <v>0</v>
      </c>
      <c r="H51" s="199">
        <v>0</v>
      </c>
      <c r="I51" s="127">
        <f>ROUND(E51*H51,2)</f>
        <v>0</v>
      </c>
      <c r="J51" s="127">
        <v>5000</v>
      </c>
      <c r="K51" s="127">
        <f>ROUND(E51*J51,2)</f>
        <v>5000</v>
      </c>
      <c r="L51" s="127">
        <v>21</v>
      </c>
      <c r="M51" s="127">
        <f>G51*(1+L51/100)</f>
        <v>0</v>
      </c>
      <c r="N51" s="121">
        <v>0</v>
      </c>
      <c r="O51" s="121">
        <f>ROUND(E51*N51,5)</f>
        <v>0</v>
      </c>
      <c r="P51" s="121">
        <v>0</v>
      </c>
      <c r="Q51" s="121">
        <f>ROUND(E51*P51,5)</f>
        <v>0</v>
      </c>
      <c r="R51" s="121"/>
      <c r="S51" s="121"/>
      <c r="T51" s="122">
        <v>0</v>
      </c>
      <c r="U51" s="121">
        <f>ROUND(E51*T51,2)</f>
        <v>0</v>
      </c>
      <c r="V51" s="115"/>
      <c r="W51" s="115"/>
      <c r="X51" s="115"/>
      <c r="Y51" s="115"/>
      <c r="Z51" s="115"/>
      <c r="AA51" s="115"/>
      <c r="AB51" s="115"/>
      <c r="AC51" s="115"/>
      <c r="AD51" s="115"/>
      <c r="AE51" s="115" t="s">
        <v>113</v>
      </c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</row>
    <row r="52" spans="1:60" outlineLevel="1" x14ac:dyDescent="0.2">
      <c r="A52" s="209"/>
      <c r="B52" s="119"/>
      <c r="C52" s="249" t="s">
        <v>184</v>
      </c>
      <c r="D52" s="250"/>
      <c r="E52" s="251"/>
      <c r="F52" s="252"/>
      <c r="G52" s="253"/>
      <c r="H52" s="199"/>
      <c r="I52" s="127"/>
      <c r="J52" s="127"/>
      <c r="K52" s="127"/>
      <c r="L52" s="127"/>
      <c r="M52" s="127"/>
      <c r="N52" s="121"/>
      <c r="O52" s="121"/>
      <c r="P52" s="121"/>
      <c r="Q52" s="121"/>
      <c r="R52" s="121"/>
      <c r="S52" s="121"/>
      <c r="T52" s="122"/>
      <c r="U52" s="121"/>
      <c r="V52" s="115"/>
      <c r="W52" s="115"/>
      <c r="X52" s="115"/>
      <c r="Y52" s="115"/>
      <c r="Z52" s="115"/>
      <c r="AA52" s="115"/>
      <c r="AB52" s="115"/>
      <c r="AC52" s="115"/>
      <c r="AD52" s="115"/>
      <c r="AE52" s="115" t="s">
        <v>120</v>
      </c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6" t="str">
        <f>C52</f>
        <v>1. Demontáž stávající vzduchotechniky</v>
      </c>
      <c r="BB52" s="115"/>
      <c r="BC52" s="115"/>
      <c r="BD52" s="115"/>
      <c r="BE52" s="115"/>
      <c r="BF52" s="115"/>
      <c r="BG52" s="115"/>
      <c r="BH52" s="115"/>
    </row>
    <row r="53" spans="1:60" outlineLevel="1" x14ac:dyDescent="0.2">
      <c r="A53" s="209"/>
      <c r="B53" s="119"/>
      <c r="C53" s="249" t="s">
        <v>185</v>
      </c>
      <c r="D53" s="250"/>
      <c r="E53" s="251"/>
      <c r="F53" s="252"/>
      <c r="G53" s="253"/>
      <c r="H53" s="199"/>
      <c r="I53" s="127"/>
      <c r="J53" s="127"/>
      <c r="K53" s="127"/>
      <c r="L53" s="127"/>
      <c r="M53" s="127"/>
      <c r="N53" s="121"/>
      <c r="O53" s="121"/>
      <c r="P53" s="121"/>
      <c r="Q53" s="121"/>
      <c r="R53" s="121"/>
      <c r="S53" s="121"/>
      <c r="T53" s="122"/>
      <c r="U53" s="121"/>
      <c r="V53" s="115"/>
      <c r="W53" s="115"/>
      <c r="X53" s="115"/>
      <c r="Y53" s="115"/>
      <c r="Z53" s="115"/>
      <c r="AA53" s="115"/>
      <c r="AB53" s="115"/>
      <c r="AC53" s="115"/>
      <c r="AD53" s="115"/>
      <c r="AE53" s="115" t="s">
        <v>120</v>
      </c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6" t="str">
        <f>C53</f>
        <v>2. Úprava na další montáž</v>
      </c>
      <c r="BB53" s="115"/>
      <c r="BC53" s="115"/>
      <c r="BD53" s="115"/>
      <c r="BE53" s="115"/>
      <c r="BF53" s="115"/>
      <c r="BG53" s="115"/>
      <c r="BH53" s="115"/>
    </row>
    <row r="54" spans="1:60" outlineLevel="1" x14ac:dyDescent="0.2">
      <c r="A54" s="209"/>
      <c r="B54" s="119"/>
      <c r="C54" s="249" t="s">
        <v>186</v>
      </c>
      <c r="D54" s="250"/>
      <c r="E54" s="251"/>
      <c r="F54" s="252"/>
      <c r="G54" s="253"/>
      <c r="H54" s="199"/>
      <c r="I54" s="127"/>
      <c r="J54" s="127"/>
      <c r="K54" s="127"/>
      <c r="L54" s="127"/>
      <c r="M54" s="127"/>
      <c r="N54" s="121"/>
      <c r="O54" s="121"/>
      <c r="P54" s="121"/>
      <c r="Q54" s="121"/>
      <c r="R54" s="121"/>
      <c r="S54" s="121"/>
      <c r="T54" s="122"/>
      <c r="U54" s="121"/>
      <c r="V54" s="115"/>
      <c r="W54" s="115"/>
      <c r="X54" s="115"/>
      <c r="Y54" s="115"/>
      <c r="Z54" s="115"/>
      <c r="AA54" s="115"/>
      <c r="AB54" s="115"/>
      <c r="AC54" s="115"/>
      <c r="AD54" s="115"/>
      <c r="AE54" s="115" t="s">
        <v>120</v>
      </c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6" t="str">
        <f>C54</f>
        <v>3. Montáž repasované vzduchotechniky</v>
      </c>
      <c r="BB54" s="115"/>
      <c r="BC54" s="115"/>
      <c r="BD54" s="115"/>
      <c r="BE54" s="115"/>
      <c r="BF54" s="115"/>
      <c r="BG54" s="115"/>
      <c r="BH54" s="115"/>
    </row>
    <row r="55" spans="1:60" outlineLevel="1" x14ac:dyDescent="0.2">
      <c r="A55" s="209"/>
      <c r="B55" s="119"/>
      <c r="C55" s="249" t="s">
        <v>187</v>
      </c>
      <c r="D55" s="250"/>
      <c r="E55" s="251"/>
      <c r="F55" s="252"/>
      <c r="G55" s="253"/>
      <c r="H55" s="199"/>
      <c r="I55" s="127"/>
      <c r="J55" s="127"/>
      <c r="K55" s="127"/>
      <c r="L55" s="127"/>
      <c r="M55" s="127"/>
      <c r="N55" s="121"/>
      <c r="O55" s="121"/>
      <c r="P55" s="121"/>
      <c r="Q55" s="121"/>
      <c r="R55" s="121"/>
      <c r="S55" s="121"/>
      <c r="T55" s="122"/>
      <c r="U55" s="121"/>
      <c r="V55" s="115"/>
      <c r="W55" s="115"/>
      <c r="X55" s="115"/>
      <c r="Y55" s="115"/>
      <c r="Z55" s="115"/>
      <c r="AA55" s="115"/>
      <c r="AB55" s="115"/>
      <c r="AC55" s="115"/>
      <c r="AD55" s="115"/>
      <c r="AE55" s="115" t="s">
        <v>120</v>
      </c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6" t="str">
        <f>C55</f>
        <v>4. Přezkoušení a uvedení do provozu</v>
      </c>
      <c r="BB55" s="115"/>
      <c r="BC55" s="115"/>
      <c r="BD55" s="115"/>
      <c r="BE55" s="115"/>
      <c r="BF55" s="115"/>
      <c r="BG55" s="115"/>
      <c r="BH55" s="115"/>
    </row>
    <row r="56" spans="1:60" outlineLevel="1" x14ac:dyDescent="0.2">
      <c r="A56" s="209">
        <v>34</v>
      </c>
      <c r="B56" s="119" t="s">
        <v>188</v>
      </c>
      <c r="C56" s="138" t="s">
        <v>189</v>
      </c>
      <c r="D56" s="121" t="s">
        <v>190</v>
      </c>
      <c r="E56" s="125">
        <v>1</v>
      </c>
      <c r="F56" s="127">
        <v>0</v>
      </c>
      <c r="G56" s="210">
        <f>SUM(E56*F56)</f>
        <v>0</v>
      </c>
      <c r="H56" s="199">
        <v>0</v>
      </c>
      <c r="I56" s="127">
        <f>ROUND(E56*H56,2)</f>
        <v>0</v>
      </c>
      <c r="J56" s="127">
        <v>1500</v>
      </c>
      <c r="K56" s="127">
        <f>ROUND(E56*J56,2)</f>
        <v>1500</v>
      </c>
      <c r="L56" s="127">
        <v>21</v>
      </c>
      <c r="M56" s="127">
        <f>G56*(1+L56/100)</f>
        <v>0</v>
      </c>
      <c r="N56" s="121">
        <v>0</v>
      </c>
      <c r="O56" s="121">
        <f>ROUND(E56*N56,5)</f>
        <v>0</v>
      </c>
      <c r="P56" s="121">
        <v>0</v>
      </c>
      <c r="Q56" s="121">
        <f>ROUND(E56*P56,5)</f>
        <v>0</v>
      </c>
      <c r="R56" s="121"/>
      <c r="S56" s="121"/>
      <c r="T56" s="122">
        <v>0</v>
      </c>
      <c r="U56" s="121">
        <f>ROUND(E56*T56,2)</f>
        <v>0</v>
      </c>
      <c r="V56" s="115"/>
      <c r="W56" s="115"/>
      <c r="X56" s="115"/>
      <c r="Y56" s="115"/>
      <c r="Z56" s="115"/>
      <c r="AA56" s="115"/>
      <c r="AB56" s="115"/>
      <c r="AC56" s="115"/>
      <c r="AD56" s="115"/>
      <c r="AE56" s="115" t="s">
        <v>113</v>
      </c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</row>
    <row r="57" spans="1:60" x14ac:dyDescent="0.2">
      <c r="A57" s="211" t="s">
        <v>108</v>
      </c>
      <c r="B57" s="120" t="s">
        <v>54</v>
      </c>
      <c r="C57" s="139" t="s">
        <v>55</v>
      </c>
      <c r="D57" s="123"/>
      <c r="E57" s="126"/>
      <c r="F57" s="128"/>
      <c r="G57" s="212">
        <f>SUMIF(AE58:AE59,"&lt;&gt;NOR",G58:G59)</f>
        <v>0</v>
      </c>
      <c r="H57" s="200"/>
      <c r="I57" s="128">
        <f>SUM(I58:I59)</f>
        <v>0</v>
      </c>
      <c r="J57" s="128"/>
      <c r="K57" s="128">
        <f>SUM(K58:K59)</f>
        <v>15915</v>
      </c>
      <c r="L57" s="128"/>
      <c r="M57" s="128">
        <f>SUM(M58:M59)</f>
        <v>0</v>
      </c>
      <c r="N57" s="123"/>
      <c r="O57" s="123">
        <f>SUM(O58:O59)</f>
        <v>3.2640000000000002E-2</v>
      </c>
      <c r="P57" s="123"/>
      <c r="Q57" s="123">
        <f>SUM(Q58:Q59)</f>
        <v>0</v>
      </c>
      <c r="R57" s="123"/>
      <c r="S57" s="123"/>
      <c r="T57" s="124"/>
      <c r="U57" s="123">
        <f>SUM(U58:U59)</f>
        <v>0</v>
      </c>
      <c r="AE57" t="s">
        <v>109</v>
      </c>
    </row>
    <row r="58" spans="1:60" outlineLevel="1" x14ac:dyDescent="0.2">
      <c r="A58" s="209">
        <v>35</v>
      </c>
      <c r="B58" s="119" t="s">
        <v>191</v>
      </c>
      <c r="C58" s="138" t="s">
        <v>192</v>
      </c>
      <c r="D58" s="121" t="s">
        <v>182</v>
      </c>
      <c r="E58" s="125">
        <v>1</v>
      </c>
      <c r="F58" s="127">
        <v>0</v>
      </c>
      <c r="G58" s="210">
        <f>SUM(E58*F58)</f>
        <v>0</v>
      </c>
      <c r="H58" s="199">
        <v>0</v>
      </c>
      <c r="I58" s="127">
        <f>ROUND(E58*H58,2)</f>
        <v>0</v>
      </c>
      <c r="J58" s="127">
        <v>15015</v>
      </c>
      <c r="K58" s="127">
        <f>ROUND(E58*J58,2)</f>
        <v>15015</v>
      </c>
      <c r="L58" s="127">
        <v>21</v>
      </c>
      <c r="M58" s="127">
        <f>G58*(1+L58/100)</f>
        <v>0</v>
      </c>
      <c r="N58" s="121">
        <v>1.6320000000000001E-2</v>
      </c>
      <c r="O58" s="121">
        <f>ROUND(E58*N58,5)</f>
        <v>1.6320000000000001E-2</v>
      </c>
      <c r="P58" s="121">
        <v>0</v>
      </c>
      <c r="Q58" s="121">
        <f>ROUND(E58*P58,5)</f>
        <v>0</v>
      </c>
      <c r="R58" s="121"/>
      <c r="S58" s="121"/>
      <c r="T58" s="122">
        <v>0</v>
      </c>
      <c r="U58" s="121">
        <f>ROUND(E58*T58,2)</f>
        <v>0</v>
      </c>
      <c r="V58" s="115"/>
      <c r="W58" s="115"/>
      <c r="X58" s="115"/>
      <c r="Y58" s="115"/>
      <c r="Z58" s="115"/>
      <c r="AA58" s="115"/>
      <c r="AB58" s="115"/>
      <c r="AC58" s="115"/>
      <c r="AD58" s="115"/>
      <c r="AE58" s="115" t="s">
        <v>113</v>
      </c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</row>
    <row r="59" spans="1:60" outlineLevel="1" x14ac:dyDescent="0.2">
      <c r="A59" s="209">
        <v>36</v>
      </c>
      <c r="B59" s="119" t="s">
        <v>193</v>
      </c>
      <c r="C59" s="138" t="s">
        <v>189</v>
      </c>
      <c r="D59" s="121" t="s">
        <v>190</v>
      </c>
      <c r="E59" s="125">
        <v>1</v>
      </c>
      <c r="F59" s="127">
        <v>0</v>
      </c>
      <c r="G59" s="210">
        <f>SUM(E59*F59)</f>
        <v>0</v>
      </c>
      <c r="H59" s="199">
        <v>0</v>
      </c>
      <c r="I59" s="127">
        <f>ROUND(E59*H59,2)</f>
        <v>0</v>
      </c>
      <c r="J59" s="127">
        <v>900</v>
      </c>
      <c r="K59" s="127">
        <f>ROUND(E59*J59,2)</f>
        <v>900</v>
      </c>
      <c r="L59" s="127">
        <v>21</v>
      </c>
      <c r="M59" s="127">
        <f>G59*(1+L59/100)</f>
        <v>0</v>
      </c>
      <c r="N59" s="121">
        <v>1.6320000000000001E-2</v>
      </c>
      <c r="O59" s="121">
        <f>ROUND(E59*N59,5)</f>
        <v>1.6320000000000001E-2</v>
      </c>
      <c r="P59" s="121">
        <v>0</v>
      </c>
      <c r="Q59" s="121">
        <f>ROUND(E59*P59,5)</f>
        <v>0</v>
      </c>
      <c r="R59" s="121"/>
      <c r="S59" s="121"/>
      <c r="T59" s="122">
        <v>0</v>
      </c>
      <c r="U59" s="121">
        <f>ROUND(E59*T59,2)</f>
        <v>0</v>
      </c>
      <c r="V59" s="115"/>
      <c r="W59" s="115"/>
      <c r="X59" s="115"/>
      <c r="Y59" s="115"/>
      <c r="Z59" s="115"/>
      <c r="AA59" s="115"/>
      <c r="AB59" s="115"/>
      <c r="AC59" s="115"/>
      <c r="AD59" s="115"/>
      <c r="AE59" s="115" t="s">
        <v>113</v>
      </c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15"/>
      <c r="BE59" s="115"/>
      <c r="BF59" s="115"/>
      <c r="BG59" s="115"/>
      <c r="BH59" s="115"/>
    </row>
    <row r="60" spans="1:60" x14ac:dyDescent="0.2">
      <c r="A60" s="211" t="s">
        <v>108</v>
      </c>
      <c r="B60" s="120" t="s">
        <v>56</v>
      </c>
      <c r="C60" s="139" t="s">
        <v>57</v>
      </c>
      <c r="D60" s="123"/>
      <c r="E60" s="126"/>
      <c r="F60" s="128"/>
      <c r="G60" s="212">
        <f>SUMIF(AE61:AE65,"&lt;&gt;NOR",G61:G65)</f>
        <v>0</v>
      </c>
      <c r="H60" s="200"/>
      <c r="I60" s="128">
        <f>SUM(I61:I65)</f>
        <v>0</v>
      </c>
      <c r="J60" s="128"/>
      <c r="K60" s="128">
        <f>SUM(K61:K65)</f>
        <v>26497</v>
      </c>
      <c r="L60" s="128"/>
      <c r="M60" s="128">
        <f>SUM(M61:M65)</f>
        <v>0</v>
      </c>
      <c r="N60" s="123"/>
      <c r="O60" s="123">
        <f>SUM(O61:O65)</f>
        <v>0</v>
      </c>
      <c r="P60" s="123"/>
      <c r="Q60" s="123">
        <f>SUM(Q61:Q65)</f>
        <v>0</v>
      </c>
      <c r="R60" s="123"/>
      <c r="S60" s="123"/>
      <c r="T60" s="124"/>
      <c r="U60" s="123">
        <f>SUM(U61:U65)</f>
        <v>0</v>
      </c>
      <c r="AE60" t="s">
        <v>109</v>
      </c>
    </row>
    <row r="61" spans="1:60" outlineLevel="1" x14ac:dyDescent="0.2">
      <c r="A61" s="209">
        <v>37</v>
      </c>
      <c r="B61" s="119" t="s">
        <v>194</v>
      </c>
      <c r="C61" s="138" t="s">
        <v>195</v>
      </c>
      <c r="D61" s="121" t="s">
        <v>196</v>
      </c>
      <c r="E61" s="125">
        <v>1</v>
      </c>
      <c r="F61" s="127">
        <v>0</v>
      </c>
      <c r="G61" s="210">
        <f>SUM(E61*F61)</f>
        <v>0</v>
      </c>
      <c r="H61" s="199">
        <v>0</v>
      </c>
      <c r="I61" s="127">
        <f>ROUND(E61*H61,2)</f>
        <v>0</v>
      </c>
      <c r="J61" s="127">
        <v>26497</v>
      </c>
      <c r="K61" s="127">
        <f>ROUND(E61*J61,2)</f>
        <v>26497</v>
      </c>
      <c r="L61" s="127">
        <v>21</v>
      </c>
      <c r="M61" s="127">
        <f>G61*(1+L61/100)</f>
        <v>0</v>
      </c>
      <c r="N61" s="121">
        <v>0</v>
      </c>
      <c r="O61" s="121">
        <f>ROUND(E61*N61,5)</f>
        <v>0</v>
      </c>
      <c r="P61" s="121">
        <v>0</v>
      </c>
      <c r="Q61" s="121">
        <f>ROUND(E61*P61,5)</f>
        <v>0</v>
      </c>
      <c r="R61" s="121"/>
      <c r="S61" s="121"/>
      <c r="T61" s="122">
        <v>0</v>
      </c>
      <c r="U61" s="121">
        <f>ROUND(E61*T61,2)</f>
        <v>0</v>
      </c>
      <c r="V61" s="115"/>
      <c r="W61" s="115"/>
      <c r="X61" s="115"/>
      <c r="Y61" s="115"/>
      <c r="Z61" s="115"/>
      <c r="AA61" s="115"/>
      <c r="AB61" s="115"/>
      <c r="AC61" s="115"/>
      <c r="AD61" s="115"/>
      <c r="AE61" s="115" t="s">
        <v>113</v>
      </c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</row>
    <row r="62" spans="1:60" outlineLevel="1" x14ac:dyDescent="0.2">
      <c r="A62" s="209"/>
      <c r="B62" s="119"/>
      <c r="C62" s="249" t="s">
        <v>197</v>
      </c>
      <c r="D62" s="250"/>
      <c r="E62" s="251"/>
      <c r="F62" s="252"/>
      <c r="G62" s="253"/>
      <c r="H62" s="199"/>
      <c r="I62" s="127"/>
      <c r="J62" s="127"/>
      <c r="K62" s="127"/>
      <c r="L62" s="127"/>
      <c r="M62" s="127"/>
      <c r="N62" s="121"/>
      <c r="O62" s="121"/>
      <c r="P62" s="121"/>
      <c r="Q62" s="121"/>
      <c r="R62" s="121"/>
      <c r="S62" s="121"/>
      <c r="T62" s="122"/>
      <c r="U62" s="121"/>
      <c r="V62" s="115"/>
      <c r="W62" s="115"/>
      <c r="X62" s="115"/>
      <c r="Y62" s="115"/>
      <c r="Z62" s="115"/>
      <c r="AA62" s="115"/>
      <c r="AB62" s="115"/>
      <c r="AC62" s="115"/>
      <c r="AD62" s="115"/>
      <c r="AE62" s="115" t="s">
        <v>120</v>
      </c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6" t="str">
        <f>C62</f>
        <v>Souhrn cen služeb:</v>
      </c>
      <c r="BB62" s="115"/>
      <c r="BC62" s="115"/>
      <c r="BD62" s="115"/>
      <c r="BE62" s="115"/>
      <c r="BF62" s="115"/>
      <c r="BG62" s="115"/>
      <c r="BH62" s="115"/>
    </row>
    <row r="63" spans="1:60" outlineLevel="1" x14ac:dyDescent="0.2">
      <c r="A63" s="209"/>
      <c r="B63" s="119"/>
      <c r="C63" s="249" t="s">
        <v>198</v>
      </c>
      <c r="D63" s="250"/>
      <c r="E63" s="251"/>
      <c r="F63" s="252"/>
      <c r="G63" s="253"/>
      <c r="H63" s="199"/>
      <c r="I63" s="127"/>
      <c r="J63" s="127"/>
      <c r="K63" s="127"/>
      <c r="L63" s="127"/>
      <c r="M63" s="127"/>
      <c r="N63" s="121"/>
      <c r="O63" s="121"/>
      <c r="P63" s="121"/>
      <c r="Q63" s="121"/>
      <c r="R63" s="121"/>
      <c r="S63" s="121"/>
      <c r="T63" s="122"/>
      <c r="U63" s="121"/>
      <c r="V63" s="115"/>
      <c r="W63" s="115"/>
      <c r="X63" s="115"/>
      <c r="Y63" s="115"/>
      <c r="Z63" s="115"/>
      <c r="AA63" s="115"/>
      <c r="AB63" s="115"/>
      <c r="AC63" s="115"/>
      <c r="AD63" s="115"/>
      <c r="AE63" s="115" t="s">
        <v>120</v>
      </c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6" t="str">
        <f>C63</f>
        <v>Zaměření, konzultace</v>
      </c>
      <c r="BB63" s="115"/>
      <c r="BC63" s="115"/>
      <c r="BD63" s="115"/>
      <c r="BE63" s="115"/>
      <c r="BF63" s="115"/>
      <c r="BG63" s="115"/>
      <c r="BH63" s="115"/>
    </row>
    <row r="64" spans="1:60" outlineLevel="1" x14ac:dyDescent="0.2">
      <c r="A64" s="209"/>
      <c r="B64" s="119"/>
      <c r="C64" s="249" t="s">
        <v>199</v>
      </c>
      <c r="D64" s="250"/>
      <c r="E64" s="251"/>
      <c r="F64" s="252"/>
      <c r="G64" s="253"/>
      <c r="H64" s="199"/>
      <c r="I64" s="127"/>
      <c r="J64" s="127"/>
      <c r="K64" s="127"/>
      <c r="L64" s="127"/>
      <c r="M64" s="127"/>
      <c r="N64" s="121"/>
      <c r="O64" s="121"/>
      <c r="P64" s="121"/>
      <c r="Q64" s="121"/>
      <c r="R64" s="121"/>
      <c r="S64" s="121"/>
      <c r="T64" s="122"/>
      <c r="U64" s="121"/>
      <c r="V64" s="115"/>
      <c r="W64" s="115"/>
      <c r="X64" s="115"/>
      <c r="Y64" s="115"/>
      <c r="Z64" s="115"/>
      <c r="AA64" s="115"/>
      <c r="AB64" s="115"/>
      <c r="AC64" s="115"/>
      <c r="AD64" s="115"/>
      <c r="AE64" s="115" t="s">
        <v>120</v>
      </c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  <c r="AX64" s="115"/>
      <c r="AY64" s="115"/>
      <c r="AZ64" s="115"/>
      <c r="BA64" s="116" t="str">
        <f>C64</f>
        <v>Doprava materiálu</v>
      </c>
      <c r="BB64" s="115"/>
      <c r="BC64" s="115"/>
      <c r="BD64" s="115"/>
      <c r="BE64" s="115"/>
      <c r="BF64" s="115"/>
      <c r="BG64" s="115"/>
      <c r="BH64" s="115"/>
    </row>
    <row r="65" spans="1:60" outlineLevel="1" x14ac:dyDescent="0.2">
      <c r="A65" s="209"/>
      <c r="B65" s="119"/>
      <c r="C65" s="249" t="s">
        <v>200</v>
      </c>
      <c r="D65" s="250"/>
      <c r="E65" s="251"/>
      <c r="F65" s="252"/>
      <c r="G65" s="253"/>
      <c r="H65" s="199"/>
      <c r="I65" s="127"/>
      <c r="J65" s="127"/>
      <c r="K65" s="127"/>
      <c r="L65" s="127"/>
      <c r="M65" s="127"/>
      <c r="N65" s="121"/>
      <c r="O65" s="121"/>
      <c r="P65" s="121"/>
      <c r="Q65" s="121"/>
      <c r="R65" s="121"/>
      <c r="S65" s="121"/>
      <c r="T65" s="122"/>
      <c r="U65" s="121"/>
      <c r="V65" s="115"/>
      <c r="W65" s="115"/>
      <c r="X65" s="115"/>
      <c r="Y65" s="115"/>
      <c r="Z65" s="115"/>
      <c r="AA65" s="115"/>
      <c r="AB65" s="115"/>
      <c r="AC65" s="115"/>
      <c r="AD65" s="115"/>
      <c r="AE65" s="115" t="s">
        <v>120</v>
      </c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6" t="str">
        <f>C65</f>
        <v>Montáž a ostatní náklady</v>
      </c>
      <c r="BB65" s="115"/>
      <c r="BC65" s="115"/>
      <c r="BD65" s="115"/>
      <c r="BE65" s="115"/>
      <c r="BF65" s="115"/>
      <c r="BG65" s="115"/>
      <c r="BH65" s="115"/>
    </row>
    <row r="66" spans="1:60" x14ac:dyDescent="0.2">
      <c r="A66" s="211" t="s">
        <v>108</v>
      </c>
      <c r="B66" s="120" t="s">
        <v>58</v>
      </c>
      <c r="C66" s="139" t="s">
        <v>59</v>
      </c>
      <c r="D66" s="123"/>
      <c r="E66" s="126"/>
      <c r="F66" s="128"/>
      <c r="G66" s="212">
        <f>SUMIF(AE67:AE77,"&lt;&gt;NOR",G67:G77)</f>
        <v>0</v>
      </c>
      <c r="H66" s="200"/>
      <c r="I66" s="128">
        <f>SUM(I67:I77)</f>
        <v>0</v>
      </c>
      <c r="J66" s="128"/>
      <c r="K66" s="128">
        <f>SUM(K67:K77)</f>
        <v>34645.07</v>
      </c>
      <c r="L66" s="128"/>
      <c r="M66" s="128">
        <f>SUM(M67:M77)</f>
        <v>0</v>
      </c>
      <c r="N66" s="123"/>
      <c r="O66" s="123">
        <f>SUM(O67:O77)</f>
        <v>0.48954000000000003</v>
      </c>
      <c r="P66" s="123"/>
      <c r="Q66" s="123">
        <f>SUM(Q67:Q77)</f>
        <v>0</v>
      </c>
      <c r="R66" s="123"/>
      <c r="S66" s="123"/>
      <c r="T66" s="124"/>
      <c r="U66" s="123">
        <f>SUM(U67:U77)</f>
        <v>22.599999999999998</v>
      </c>
      <c r="AE66" t="s">
        <v>109</v>
      </c>
    </row>
    <row r="67" spans="1:60" outlineLevel="1" x14ac:dyDescent="0.2">
      <c r="A67" s="209">
        <v>38</v>
      </c>
      <c r="B67" s="119" t="s">
        <v>201</v>
      </c>
      <c r="C67" s="138" t="s">
        <v>202</v>
      </c>
      <c r="D67" s="121" t="s">
        <v>112</v>
      </c>
      <c r="E67" s="125">
        <v>19.535</v>
      </c>
      <c r="F67" s="127">
        <v>0</v>
      </c>
      <c r="G67" s="210">
        <f t="shared" ref="G67:G77" si="7">SUM(E67*F67)</f>
        <v>0</v>
      </c>
      <c r="H67" s="199">
        <v>0</v>
      </c>
      <c r="I67" s="127">
        <f t="shared" ref="I67:I77" si="8">ROUND(E67*H67,2)</f>
        <v>0</v>
      </c>
      <c r="J67" s="127">
        <v>51</v>
      </c>
      <c r="K67" s="127">
        <f t="shared" ref="K67:K77" si="9">ROUND(E67*J67,2)</f>
        <v>996.29</v>
      </c>
      <c r="L67" s="127">
        <v>21</v>
      </c>
      <c r="M67" s="127">
        <f t="shared" ref="M67:M77" si="10">G67*(1+L67/100)</f>
        <v>0</v>
      </c>
      <c r="N67" s="121">
        <v>0</v>
      </c>
      <c r="O67" s="121">
        <f t="shared" ref="O67:O77" si="11">ROUND(E67*N67,5)</f>
        <v>0</v>
      </c>
      <c r="P67" s="121">
        <v>0</v>
      </c>
      <c r="Q67" s="121">
        <f t="shared" ref="Q67:Q77" si="12">ROUND(E67*P67,5)</f>
        <v>0</v>
      </c>
      <c r="R67" s="121"/>
      <c r="S67" s="121"/>
      <c r="T67" s="122">
        <v>0</v>
      </c>
      <c r="U67" s="121">
        <f t="shared" ref="U67:U77" si="13">ROUND(E67*T67,2)</f>
        <v>0</v>
      </c>
      <c r="V67" s="115"/>
      <c r="W67" s="115"/>
      <c r="X67" s="115"/>
      <c r="Y67" s="115"/>
      <c r="Z67" s="115"/>
      <c r="AA67" s="115"/>
      <c r="AB67" s="115"/>
      <c r="AC67" s="115"/>
      <c r="AD67" s="115"/>
      <c r="AE67" s="115" t="s">
        <v>113</v>
      </c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</row>
    <row r="68" spans="1:60" ht="22.5" outlineLevel="1" x14ac:dyDescent="0.2">
      <c r="A68" s="209">
        <v>39</v>
      </c>
      <c r="B68" s="119" t="s">
        <v>203</v>
      </c>
      <c r="C68" s="138" t="s">
        <v>204</v>
      </c>
      <c r="D68" s="121" t="s">
        <v>112</v>
      </c>
      <c r="E68" s="125">
        <v>19.535</v>
      </c>
      <c r="F68" s="127">
        <v>0</v>
      </c>
      <c r="G68" s="210">
        <f t="shared" si="7"/>
        <v>0</v>
      </c>
      <c r="H68" s="199">
        <v>0</v>
      </c>
      <c r="I68" s="127">
        <f t="shared" si="8"/>
        <v>0</v>
      </c>
      <c r="J68" s="127">
        <v>6.7</v>
      </c>
      <c r="K68" s="127">
        <f t="shared" si="9"/>
        <v>130.88</v>
      </c>
      <c r="L68" s="127">
        <v>21</v>
      </c>
      <c r="M68" s="127">
        <f t="shared" si="10"/>
        <v>0</v>
      </c>
      <c r="N68" s="121">
        <v>0</v>
      </c>
      <c r="O68" s="121">
        <f t="shared" si="11"/>
        <v>0</v>
      </c>
      <c r="P68" s="121">
        <v>0</v>
      </c>
      <c r="Q68" s="121">
        <f t="shared" si="12"/>
        <v>0</v>
      </c>
      <c r="R68" s="121"/>
      <c r="S68" s="121"/>
      <c r="T68" s="122">
        <v>1.6E-2</v>
      </c>
      <c r="U68" s="121">
        <f t="shared" si="13"/>
        <v>0.31</v>
      </c>
      <c r="V68" s="115"/>
      <c r="W68" s="115"/>
      <c r="X68" s="115"/>
      <c r="Y68" s="115"/>
      <c r="Z68" s="115"/>
      <c r="AA68" s="115"/>
      <c r="AB68" s="115"/>
      <c r="AC68" s="115"/>
      <c r="AD68" s="115"/>
      <c r="AE68" s="115" t="s">
        <v>113</v>
      </c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  <c r="BB68" s="115"/>
      <c r="BC68" s="115"/>
      <c r="BD68" s="115"/>
      <c r="BE68" s="115"/>
      <c r="BF68" s="115"/>
      <c r="BG68" s="115"/>
      <c r="BH68" s="115"/>
    </row>
    <row r="69" spans="1:60" outlineLevel="1" x14ac:dyDescent="0.2">
      <c r="A69" s="209">
        <v>40</v>
      </c>
      <c r="B69" s="119" t="s">
        <v>205</v>
      </c>
      <c r="C69" s="138" t="s">
        <v>206</v>
      </c>
      <c r="D69" s="121" t="s">
        <v>112</v>
      </c>
      <c r="E69" s="125">
        <v>19.535</v>
      </c>
      <c r="F69" s="127">
        <v>0</v>
      </c>
      <c r="G69" s="210">
        <f t="shared" si="7"/>
        <v>0</v>
      </c>
      <c r="H69" s="199">
        <v>0</v>
      </c>
      <c r="I69" s="127">
        <f t="shared" si="8"/>
        <v>0</v>
      </c>
      <c r="J69" s="127">
        <v>37.6</v>
      </c>
      <c r="K69" s="127">
        <f t="shared" si="9"/>
        <v>734.52</v>
      </c>
      <c r="L69" s="127">
        <v>21</v>
      </c>
      <c r="M69" s="127">
        <f t="shared" si="10"/>
        <v>0</v>
      </c>
      <c r="N69" s="121">
        <v>2.1000000000000001E-4</v>
      </c>
      <c r="O69" s="121">
        <f t="shared" si="11"/>
        <v>4.1000000000000003E-3</v>
      </c>
      <c r="P69" s="121">
        <v>0</v>
      </c>
      <c r="Q69" s="121">
        <f t="shared" si="12"/>
        <v>0</v>
      </c>
      <c r="R69" s="121"/>
      <c r="S69" s="121"/>
      <c r="T69" s="122">
        <v>0.05</v>
      </c>
      <c r="U69" s="121">
        <f t="shared" si="13"/>
        <v>0.98</v>
      </c>
      <c r="V69" s="115"/>
      <c r="W69" s="115"/>
      <c r="X69" s="115"/>
      <c r="Y69" s="115"/>
      <c r="Z69" s="115"/>
      <c r="AA69" s="115"/>
      <c r="AB69" s="115"/>
      <c r="AC69" s="115"/>
      <c r="AD69" s="115"/>
      <c r="AE69" s="115" t="s">
        <v>113</v>
      </c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</row>
    <row r="70" spans="1:60" ht="22.5" outlineLevel="1" x14ac:dyDescent="0.2">
      <c r="A70" s="209">
        <v>41</v>
      </c>
      <c r="B70" s="119" t="s">
        <v>207</v>
      </c>
      <c r="C70" s="138" t="s">
        <v>208</v>
      </c>
      <c r="D70" s="121" t="s">
        <v>112</v>
      </c>
      <c r="E70" s="125">
        <v>19.535</v>
      </c>
      <c r="F70" s="127">
        <v>0</v>
      </c>
      <c r="G70" s="210">
        <f t="shared" si="7"/>
        <v>0</v>
      </c>
      <c r="H70" s="199">
        <v>0</v>
      </c>
      <c r="I70" s="127">
        <f t="shared" si="8"/>
        <v>0</v>
      </c>
      <c r="J70" s="127">
        <v>563</v>
      </c>
      <c r="K70" s="127">
        <f t="shared" si="9"/>
        <v>10998.21</v>
      </c>
      <c r="L70" s="127">
        <v>21</v>
      </c>
      <c r="M70" s="127">
        <f t="shared" si="10"/>
        <v>0</v>
      </c>
      <c r="N70" s="121">
        <v>4.8300000000000001E-3</v>
      </c>
      <c r="O70" s="121">
        <f t="shared" si="11"/>
        <v>9.4350000000000003E-2</v>
      </c>
      <c r="P70" s="121">
        <v>0</v>
      </c>
      <c r="Q70" s="121">
        <f t="shared" si="12"/>
        <v>0</v>
      </c>
      <c r="R70" s="121"/>
      <c r="S70" s="121"/>
      <c r="T70" s="122">
        <v>0.97</v>
      </c>
      <c r="U70" s="121">
        <f t="shared" si="13"/>
        <v>18.95</v>
      </c>
      <c r="V70" s="115"/>
      <c r="W70" s="115"/>
      <c r="X70" s="115"/>
      <c r="Y70" s="115"/>
      <c r="Z70" s="115"/>
      <c r="AA70" s="115"/>
      <c r="AB70" s="115"/>
      <c r="AC70" s="115"/>
      <c r="AD70" s="115"/>
      <c r="AE70" s="115" t="s">
        <v>113</v>
      </c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</row>
    <row r="71" spans="1:60" outlineLevel="1" x14ac:dyDescent="0.2">
      <c r="A71" s="209">
        <v>42</v>
      </c>
      <c r="B71" s="119" t="s">
        <v>209</v>
      </c>
      <c r="C71" s="138" t="s">
        <v>210</v>
      </c>
      <c r="D71" s="121" t="s">
        <v>173</v>
      </c>
      <c r="E71" s="125">
        <v>33.700000000000003</v>
      </c>
      <c r="F71" s="127">
        <v>0</v>
      </c>
      <c r="G71" s="210">
        <f t="shared" si="7"/>
        <v>0</v>
      </c>
      <c r="H71" s="199">
        <v>0</v>
      </c>
      <c r="I71" s="127">
        <f t="shared" si="8"/>
        <v>0</v>
      </c>
      <c r="J71" s="127">
        <v>54.3</v>
      </c>
      <c r="K71" s="127">
        <f t="shared" si="9"/>
        <v>1829.91</v>
      </c>
      <c r="L71" s="127">
        <v>21</v>
      </c>
      <c r="M71" s="127">
        <f t="shared" si="10"/>
        <v>0</v>
      </c>
      <c r="N71" s="121">
        <v>4.0000000000000003E-5</v>
      </c>
      <c r="O71" s="121">
        <f t="shared" si="11"/>
        <v>1.3500000000000001E-3</v>
      </c>
      <c r="P71" s="121">
        <v>0</v>
      </c>
      <c r="Q71" s="121">
        <f t="shared" si="12"/>
        <v>0</v>
      </c>
      <c r="R71" s="121"/>
      <c r="S71" s="121"/>
      <c r="T71" s="122">
        <v>7.0000000000000007E-2</v>
      </c>
      <c r="U71" s="121">
        <f t="shared" si="13"/>
        <v>2.36</v>
      </c>
      <c r="V71" s="115"/>
      <c r="W71" s="115"/>
      <c r="X71" s="115"/>
      <c r="Y71" s="115"/>
      <c r="Z71" s="115"/>
      <c r="AA71" s="115"/>
      <c r="AB71" s="115"/>
      <c r="AC71" s="115"/>
      <c r="AD71" s="115"/>
      <c r="AE71" s="115" t="s">
        <v>113</v>
      </c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</row>
    <row r="72" spans="1:60" outlineLevel="1" x14ac:dyDescent="0.2">
      <c r="A72" s="209">
        <v>43</v>
      </c>
      <c r="B72" s="119" t="s">
        <v>211</v>
      </c>
      <c r="C72" s="138" t="s">
        <v>212</v>
      </c>
      <c r="D72" s="121" t="s">
        <v>112</v>
      </c>
      <c r="E72" s="125">
        <v>24</v>
      </c>
      <c r="F72" s="127">
        <v>0</v>
      </c>
      <c r="G72" s="210">
        <f t="shared" si="7"/>
        <v>0</v>
      </c>
      <c r="H72" s="199">
        <v>0</v>
      </c>
      <c r="I72" s="127">
        <f t="shared" si="8"/>
        <v>0</v>
      </c>
      <c r="J72" s="127">
        <v>500</v>
      </c>
      <c r="K72" s="127">
        <f t="shared" si="9"/>
        <v>12000</v>
      </c>
      <c r="L72" s="127">
        <v>21</v>
      </c>
      <c r="M72" s="127">
        <f t="shared" si="10"/>
        <v>0</v>
      </c>
      <c r="N72" s="121">
        <v>1.6E-2</v>
      </c>
      <c r="O72" s="121">
        <f t="shared" si="11"/>
        <v>0.38400000000000001</v>
      </c>
      <c r="P72" s="121">
        <v>0</v>
      </c>
      <c r="Q72" s="121">
        <f t="shared" si="12"/>
        <v>0</v>
      </c>
      <c r="R72" s="121"/>
      <c r="S72" s="121"/>
      <c r="T72" s="122">
        <v>0</v>
      </c>
      <c r="U72" s="121">
        <f t="shared" si="13"/>
        <v>0</v>
      </c>
      <c r="V72" s="115"/>
      <c r="W72" s="115"/>
      <c r="X72" s="115"/>
      <c r="Y72" s="115"/>
      <c r="Z72" s="115"/>
      <c r="AA72" s="115"/>
      <c r="AB72" s="115"/>
      <c r="AC72" s="115"/>
      <c r="AD72" s="115"/>
      <c r="AE72" s="115" t="s">
        <v>113</v>
      </c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  <c r="BF72" s="115"/>
      <c r="BG72" s="115"/>
      <c r="BH72" s="115"/>
    </row>
    <row r="73" spans="1:60" outlineLevel="1" x14ac:dyDescent="0.2">
      <c r="A73" s="209">
        <v>44</v>
      </c>
      <c r="B73" s="119" t="s">
        <v>213</v>
      </c>
      <c r="C73" s="138" t="s">
        <v>214</v>
      </c>
      <c r="D73" s="121" t="s">
        <v>215</v>
      </c>
      <c r="E73" s="125">
        <v>4.5</v>
      </c>
      <c r="F73" s="127">
        <v>0</v>
      </c>
      <c r="G73" s="210">
        <f t="shared" si="7"/>
        <v>0</v>
      </c>
      <c r="H73" s="199">
        <v>0</v>
      </c>
      <c r="I73" s="127">
        <f t="shared" si="8"/>
        <v>0</v>
      </c>
      <c r="J73" s="127">
        <v>278.39999999999998</v>
      </c>
      <c r="K73" s="127">
        <f t="shared" si="9"/>
        <v>1252.8</v>
      </c>
      <c r="L73" s="127">
        <v>21</v>
      </c>
      <c r="M73" s="127">
        <f t="shared" si="10"/>
        <v>0</v>
      </c>
      <c r="N73" s="121">
        <v>1E-3</v>
      </c>
      <c r="O73" s="121">
        <f t="shared" si="11"/>
        <v>4.4999999999999997E-3</v>
      </c>
      <c r="P73" s="121">
        <v>0</v>
      </c>
      <c r="Q73" s="121">
        <f t="shared" si="12"/>
        <v>0</v>
      </c>
      <c r="R73" s="121"/>
      <c r="S73" s="121"/>
      <c r="T73" s="122">
        <v>0</v>
      </c>
      <c r="U73" s="121">
        <f t="shared" si="13"/>
        <v>0</v>
      </c>
      <c r="V73" s="115"/>
      <c r="W73" s="115"/>
      <c r="X73" s="115"/>
      <c r="Y73" s="115"/>
      <c r="Z73" s="115"/>
      <c r="AA73" s="115"/>
      <c r="AB73" s="115"/>
      <c r="AC73" s="115"/>
      <c r="AD73" s="115"/>
      <c r="AE73" s="115" t="s">
        <v>113</v>
      </c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</row>
    <row r="74" spans="1:60" outlineLevel="1" x14ac:dyDescent="0.2">
      <c r="A74" s="209">
        <v>45</v>
      </c>
      <c r="B74" s="119" t="s">
        <v>213</v>
      </c>
      <c r="C74" s="138" t="s">
        <v>216</v>
      </c>
      <c r="D74" s="121" t="s">
        <v>215</v>
      </c>
      <c r="E74" s="125">
        <v>106</v>
      </c>
      <c r="F74" s="127">
        <v>0</v>
      </c>
      <c r="G74" s="210">
        <f t="shared" si="7"/>
        <v>0</v>
      </c>
      <c r="H74" s="199">
        <v>0</v>
      </c>
      <c r="I74" s="127">
        <f t="shared" si="8"/>
        <v>0</v>
      </c>
      <c r="J74" s="127">
        <v>23.4</v>
      </c>
      <c r="K74" s="127">
        <f t="shared" si="9"/>
        <v>2480.4</v>
      </c>
      <c r="L74" s="127">
        <v>21</v>
      </c>
      <c r="M74" s="127">
        <f t="shared" si="10"/>
        <v>0</v>
      </c>
      <c r="N74" s="121">
        <v>0</v>
      </c>
      <c r="O74" s="121">
        <f t="shared" si="11"/>
        <v>0</v>
      </c>
      <c r="P74" s="121">
        <v>0</v>
      </c>
      <c r="Q74" s="121">
        <f t="shared" si="12"/>
        <v>0</v>
      </c>
      <c r="R74" s="121"/>
      <c r="S74" s="121"/>
      <c r="T74" s="122">
        <v>0</v>
      </c>
      <c r="U74" s="121">
        <f t="shared" si="13"/>
        <v>0</v>
      </c>
      <c r="V74" s="115"/>
      <c r="W74" s="115"/>
      <c r="X74" s="115"/>
      <c r="Y74" s="115"/>
      <c r="Z74" s="115"/>
      <c r="AA74" s="115"/>
      <c r="AB74" s="115"/>
      <c r="AC74" s="115"/>
      <c r="AD74" s="115"/>
      <c r="AE74" s="115" t="s">
        <v>113</v>
      </c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</row>
    <row r="75" spans="1:60" outlineLevel="1" x14ac:dyDescent="0.2">
      <c r="A75" s="209">
        <v>46</v>
      </c>
      <c r="B75" s="119" t="s">
        <v>217</v>
      </c>
      <c r="C75" s="138" t="s">
        <v>218</v>
      </c>
      <c r="D75" s="121" t="s">
        <v>215</v>
      </c>
      <c r="E75" s="125">
        <v>9.5</v>
      </c>
      <c r="F75" s="127">
        <v>0</v>
      </c>
      <c r="G75" s="210">
        <f t="shared" si="7"/>
        <v>0</v>
      </c>
      <c r="H75" s="199">
        <v>0</v>
      </c>
      <c r="I75" s="127">
        <f t="shared" si="8"/>
        <v>0</v>
      </c>
      <c r="J75" s="127">
        <v>154.80000000000001</v>
      </c>
      <c r="K75" s="127">
        <f t="shared" si="9"/>
        <v>1470.6</v>
      </c>
      <c r="L75" s="127">
        <v>21</v>
      </c>
      <c r="M75" s="127">
        <f t="shared" si="10"/>
        <v>0</v>
      </c>
      <c r="N75" s="121">
        <v>0</v>
      </c>
      <c r="O75" s="121">
        <f t="shared" si="11"/>
        <v>0</v>
      </c>
      <c r="P75" s="121">
        <v>0</v>
      </c>
      <c r="Q75" s="121">
        <f t="shared" si="12"/>
        <v>0</v>
      </c>
      <c r="R75" s="121"/>
      <c r="S75" s="121"/>
      <c r="T75" s="122">
        <v>0</v>
      </c>
      <c r="U75" s="121">
        <f t="shared" si="13"/>
        <v>0</v>
      </c>
      <c r="V75" s="115"/>
      <c r="W75" s="115"/>
      <c r="X75" s="115"/>
      <c r="Y75" s="115"/>
      <c r="Z75" s="115"/>
      <c r="AA75" s="115"/>
      <c r="AB75" s="115"/>
      <c r="AC75" s="115"/>
      <c r="AD75" s="115"/>
      <c r="AE75" s="115" t="s">
        <v>113</v>
      </c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</row>
    <row r="76" spans="1:60" outlineLevel="1" x14ac:dyDescent="0.2">
      <c r="A76" s="209">
        <v>47</v>
      </c>
      <c r="B76" s="119" t="s">
        <v>219</v>
      </c>
      <c r="C76" s="138" t="s">
        <v>220</v>
      </c>
      <c r="D76" s="121" t="s">
        <v>116</v>
      </c>
      <c r="E76" s="125">
        <v>4</v>
      </c>
      <c r="F76" s="127">
        <v>0</v>
      </c>
      <c r="G76" s="210">
        <f t="shared" si="7"/>
        <v>0</v>
      </c>
      <c r="H76" s="199">
        <v>0</v>
      </c>
      <c r="I76" s="127">
        <f t="shared" si="8"/>
        <v>0</v>
      </c>
      <c r="J76" s="127">
        <v>144</v>
      </c>
      <c r="K76" s="127">
        <f t="shared" si="9"/>
        <v>576</v>
      </c>
      <c r="L76" s="127">
        <v>21</v>
      </c>
      <c r="M76" s="127">
        <f t="shared" si="10"/>
        <v>0</v>
      </c>
      <c r="N76" s="121">
        <v>3.1E-4</v>
      </c>
      <c r="O76" s="121">
        <f t="shared" si="11"/>
        <v>1.24E-3</v>
      </c>
      <c r="P76" s="121">
        <v>0</v>
      </c>
      <c r="Q76" s="121">
        <f t="shared" si="12"/>
        <v>0</v>
      </c>
      <c r="R76" s="121"/>
      <c r="S76" s="121"/>
      <c r="T76" s="122">
        <v>0</v>
      </c>
      <c r="U76" s="121">
        <f t="shared" si="13"/>
        <v>0</v>
      </c>
      <c r="V76" s="115"/>
      <c r="W76" s="115"/>
      <c r="X76" s="115"/>
      <c r="Y76" s="115"/>
      <c r="Z76" s="115"/>
      <c r="AA76" s="115"/>
      <c r="AB76" s="115"/>
      <c r="AC76" s="115"/>
      <c r="AD76" s="115"/>
      <c r="AE76" s="115" t="s">
        <v>113</v>
      </c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  <c r="BH76" s="115"/>
    </row>
    <row r="77" spans="1:60" outlineLevel="1" x14ac:dyDescent="0.2">
      <c r="A77" s="209">
        <v>48</v>
      </c>
      <c r="B77" s="119" t="s">
        <v>221</v>
      </c>
      <c r="C77" s="138" t="s">
        <v>222</v>
      </c>
      <c r="D77" s="121" t="s">
        <v>0</v>
      </c>
      <c r="E77" s="125">
        <v>324.69600500000001</v>
      </c>
      <c r="F77" s="127">
        <v>0</v>
      </c>
      <c r="G77" s="210">
        <f t="shared" si="7"/>
        <v>0</v>
      </c>
      <c r="H77" s="199">
        <v>0</v>
      </c>
      <c r="I77" s="127">
        <f t="shared" si="8"/>
        <v>0</v>
      </c>
      <c r="J77" s="127">
        <v>6.7</v>
      </c>
      <c r="K77" s="127">
        <f t="shared" si="9"/>
        <v>2175.46</v>
      </c>
      <c r="L77" s="127">
        <v>21</v>
      </c>
      <c r="M77" s="127">
        <f t="shared" si="10"/>
        <v>0</v>
      </c>
      <c r="N77" s="121">
        <v>0</v>
      </c>
      <c r="O77" s="121">
        <f t="shared" si="11"/>
        <v>0</v>
      </c>
      <c r="P77" s="121">
        <v>0</v>
      </c>
      <c r="Q77" s="121">
        <f t="shared" si="12"/>
        <v>0</v>
      </c>
      <c r="R77" s="121"/>
      <c r="S77" s="121"/>
      <c r="T77" s="122">
        <v>0</v>
      </c>
      <c r="U77" s="121">
        <f t="shared" si="13"/>
        <v>0</v>
      </c>
      <c r="V77" s="115"/>
      <c r="W77" s="115"/>
      <c r="X77" s="115"/>
      <c r="Y77" s="115"/>
      <c r="Z77" s="115"/>
      <c r="AA77" s="115"/>
      <c r="AB77" s="115"/>
      <c r="AC77" s="115"/>
      <c r="AD77" s="115"/>
      <c r="AE77" s="115" t="s">
        <v>113</v>
      </c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</row>
    <row r="78" spans="1:60" x14ac:dyDescent="0.2">
      <c r="A78" s="211" t="s">
        <v>108</v>
      </c>
      <c r="B78" s="120" t="s">
        <v>60</v>
      </c>
      <c r="C78" s="139" t="s">
        <v>61</v>
      </c>
      <c r="D78" s="123"/>
      <c r="E78" s="126"/>
      <c r="F78" s="128"/>
      <c r="G78" s="212">
        <f>SUMIF(AE79:AE90,"&lt;&gt;NOR",G79:G90)</f>
        <v>0</v>
      </c>
      <c r="H78" s="200"/>
      <c r="I78" s="128">
        <f>SUM(I79:I90)</f>
        <v>0</v>
      </c>
      <c r="J78" s="128"/>
      <c r="K78" s="128">
        <f>SUM(K79:K90)</f>
        <v>6299.0099999999993</v>
      </c>
      <c r="L78" s="128"/>
      <c r="M78" s="128">
        <f>SUM(M79:M90)</f>
        <v>0</v>
      </c>
      <c r="N78" s="123"/>
      <c r="O78" s="123">
        <f>SUM(O79:O90)</f>
        <v>2.4099999999999998E-3</v>
      </c>
      <c r="P78" s="123"/>
      <c r="Q78" s="123">
        <f>SUM(Q79:Q90)</f>
        <v>1.4290000000000001E-2</v>
      </c>
      <c r="R78" s="123"/>
      <c r="S78" s="123"/>
      <c r="T78" s="124"/>
      <c r="U78" s="123">
        <f>SUM(U79:U90)</f>
        <v>3.7899999999999996</v>
      </c>
      <c r="AE78" t="s">
        <v>109</v>
      </c>
    </row>
    <row r="79" spans="1:60" outlineLevel="1" x14ac:dyDescent="0.2">
      <c r="A79" s="209">
        <v>49</v>
      </c>
      <c r="B79" s="119" t="s">
        <v>223</v>
      </c>
      <c r="C79" s="138" t="s">
        <v>224</v>
      </c>
      <c r="D79" s="121" t="s">
        <v>173</v>
      </c>
      <c r="E79" s="125">
        <v>9.8000000000000007</v>
      </c>
      <c r="F79" s="127">
        <v>0</v>
      </c>
      <c r="G79" s="210">
        <f>SUM(E79*F79)</f>
        <v>0</v>
      </c>
      <c r="H79" s="199">
        <v>0</v>
      </c>
      <c r="I79" s="127">
        <f>ROUND(E79*H79,2)</f>
        <v>0</v>
      </c>
      <c r="J79" s="127">
        <v>54.3</v>
      </c>
      <c r="K79" s="127">
        <f>ROUND(E79*J79,2)</f>
        <v>532.14</v>
      </c>
      <c r="L79" s="127">
        <v>21</v>
      </c>
      <c r="M79" s="127">
        <f>G79*(1+L79/100)</f>
        <v>0</v>
      </c>
      <c r="N79" s="121">
        <v>4.0000000000000003E-5</v>
      </c>
      <c r="O79" s="121">
        <f>ROUND(E79*N79,5)</f>
        <v>3.8999999999999999E-4</v>
      </c>
      <c r="P79" s="121">
        <v>0</v>
      </c>
      <c r="Q79" s="121">
        <f>ROUND(E79*P79,5)</f>
        <v>0</v>
      </c>
      <c r="R79" s="121"/>
      <c r="S79" s="121"/>
      <c r="T79" s="122">
        <v>7.0000000000000007E-2</v>
      </c>
      <c r="U79" s="121">
        <f>ROUND(E79*T79,2)</f>
        <v>0.69</v>
      </c>
      <c r="V79" s="115"/>
      <c r="W79" s="115"/>
      <c r="X79" s="115"/>
      <c r="Y79" s="115"/>
      <c r="Z79" s="115"/>
      <c r="AA79" s="115"/>
      <c r="AB79" s="115"/>
      <c r="AC79" s="115"/>
      <c r="AD79" s="115"/>
      <c r="AE79" s="115" t="s">
        <v>113</v>
      </c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</row>
    <row r="80" spans="1:60" outlineLevel="1" x14ac:dyDescent="0.2">
      <c r="A80" s="209">
        <v>50</v>
      </c>
      <c r="B80" s="119" t="s">
        <v>225</v>
      </c>
      <c r="C80" s="138" t="s">
        <v>226</v>
      </c>
      <c r="D80" s="121" t="s">
        <v>173</v>
      </c>
      <c r="E80" s="125">
        <v>9.8000000000000007</v>
      </c>
      <c r="F80" s="127">
        <v>0</v>
      </c>
      <c r="G80" s="210">
        <f>SUM(E80*F80)</f>
        <v>0</v>
      </c>
      <c r="H80" s="199">
        <v>0</v>
      </c>
      <c r="I80" s="127">
        <f>ROUND(E80*H80,2)</f>
        <v>0</v>
      </c>
      <c r="J80" s="127">
        <v>88.6</v>
      </c>
      <c r="K80" s="127">
        <f>ROUND(E80*J80,2)</f>
        <v>868.28</v>
      </c>
      <c r="L80" s="127">
        <v>21</v>
      </c>
      <c r="M80" s="127">
        <f>G80*(1+L80/100)</f>
        <v>0</v>
      </c>
      <c r="N80" s="121">
        <v>6.0000000000000002E-5</v>
      </c>
      <c r="O80" s="121">
        <f>ROUND(E80*N80,5)</f>
        <v>5.9000000000000003E-4</v>
      </c>
      <c r="P80" s="121">
        <v>0</v>
      </c>
      <c r="Q80" s="121">
        <f>ROUND(E80*P80,5)</f>
        <v>0</v>
      </c>
      <c r="R80" s="121"/>
      <c r="S80" s="121"/>
      <c r="T80" s="122">
        <v>0.152</v>
      </c>
      <c r="U80" s="121">
        <f>ROUND(E80*T80,2)</f>
        <v>1.49</v>
      </c>
      <c r="V80" s="115"/>
      <c r="W80" s="115"/>
      <c r="X80" s="115"/>
      <c r="Y80" s="115"/>
      <c r="Z80" s="115"/>
      <c r="AA80" s="115"/>
      <c r="AB80" s="115"/>
      <c r="AC80" s="115"/>
      <c r="AD80" s="115"/>
      <c r="AE80" s="115" t="s">
        <v>113</v>
      </c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  <c r="BH80" s="115"/>
    </row>
    <row r="81" spans="1:60" outlineLevel="1" x14ac:dyDescent="0.2">
      <c r="A81" s="209">
        <v>51</v>
      </c>
      <c r="B81" s="119" t="s">
        <v>227</v>
      </c>
      <c r="C81" s="138" t="s">
        <v>228</v>
      </c>
      <c r="D81" s="121" t="s">
        <v>182</v>
      </c>
      <c r="E81" s="125">
        <v>2</v>
      </c>
      <c r="F81" s="127">
        <v>0</v>
      </c>
      <c r="G81" s="210">
        <f>SUM(E81*F81)</f>
        <v>0</v>
      </c>
      <c r="H81" s="199">
        <v>0</v>
      </c>
      <c r="I81" s="127">
        <f>ROUND(E81*H81,2)</f>
        <v>0</v>
      </c>
      <c r="J81" s="127">
        <v>30</v>
      </c>
      <c r="K81" s="127">
        <f>ROUND(E81*J81,2)</f>
        <v>60</v>
      </c>
      <c r="L81" s="127">
        <v>21</v>
      </c>
      <c r="M81" s="127">
        <f>G81*(1+L81/100)</f>
        <v>0</v>
      </c>
      <c r="N81" s="121">
        <v>1E-4</v>
      </c>
      <c r="O81" s="121">
        <f>ROUND(E81*N81,5)</f>
        <v>2.0000000000000001E-4</v>
      </c>
      <c r="P81" s="121">
        <v>0</v>
      </c>
      <c r="Q81" s="121">
        <f>ROUND(E81*P81,5)</f>
        <v>0</v>
      </c>
      <c r="R81" s="121"/>
      <c r="S81" s="121"/>
      <c r="T81" s="122">
        <v>3.5000000000000003E-2</v>
      </c>
      <c r="U81" s="121">
        <f>ROUND(E81*T81,2)</f>
        <v>7.0000000000000007E-2</v>
      </c>
      <c r="V81" s="115"/>
      <c r="W81" s="115"/>
      <c r="X81" s="115"/>
      <c r="Y81" s="115"/>
      <c r="Z81" s="115"/>
      <c r="AA81" s="115"/>
      <c r="AB81" s="115"/>
      <c r="AC81" s="115"/>
      <c r="AD81" s="115"/>
      <c r="AE81" s="115" t="s">
        <v>113</v>
      </c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</row>
    <row r="82" spans="1:60" outlineLevel="1" x14ac:dyDescent="0.2">
      <c r="A82" s="209">
        <v>52</v>
      </c>
      <c r="B82" s="119" t="s">
        <v>229</v>
      </c>
      <c r="C82" s="138" t="s">
        <v>230</v>
      </c>
      <c r="D82" s="121" t="s">
        <v>182</v>
      </c>
      <c r="E82" s="125">
        <v>2</v>
      </c>
      <c r="F82" s="127">
        <v>0</v>
      </c>
      <c r="G82" s="210">
        <f>SUM(E82*F82)</f>
        <v>0</v>
      </c>
      <c r="H82" s="199">
        <v>0</v>
      </c>
      <c r="I82" s="127">
        <f>ROUND(E82*H82,2)</f>
        <v>0</v>
      </c>
      <c r="J82" s="127">
        <v>250</v>
      </c>
      <c r="K82" s="127">
        <f>ROUND(E82*J82,2)</f>
        <v>500</v>
      </c>
      <c r="L82" s="127">
        <v>21</v>
      </c>
      <c r="M82" s="127">
        <f>G82*(1+L82/100)</f>
        <v>0</v>
      </c>
      <c r="N82" s="121">
        <v>0</v>
      </c>
      <c r="O82" s="121">
        <f>ROUND(E82*N82,5)</f>
        <v>0</v>
      </c>
      <c r="P82" s="121">
        <v>5.0000000000000001E-3</v>
      </c>
      <c r="Q82" s="121">
        <f>ROUND(E82*P82,5)</f>
        <v>0.01</v>
      </c>
      <c r="R82" s="121"/>
      <c r="S82" s="121"/>
      <c r="T82" s="122">
        <v>0.105</v>
      </c>
      <c r="U82" s="121">
        <f>ROUND(E82*T82,2)</f>
        <v>0.21</v>
      </c>
      <c r="V82" s="115"/>
      <c r="W82" s="115"/>
      <c r="X82" s="115"/>
      <c r="Y82" s="115"/>
      <c r="Z82" s="115"/>
      <c r="AA82" s="115"/>
      <c r="AB82" s="115"/>
      <c r="AC82" s="115"/>
      <c r="AD82" s="115"/>
      <c r="AE82" s="115" t="s">
        <v>113</v>
      </c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</row>
    <row r="83" spans="1:60" outlineLevel="1" x14ac:dyDescent="0.2">
      <c r="A83" s="209"/>
      <c r="B83" s="119"/>
      <c r="C83" s="249" t="s">
        <v>231</v>
      </c>
      <c r="D83" s="250"/>
      <c r="E83" s="251"/>
      <c r="F83" s="252"/>
      <c r="G83" s="253"/>
      <c r="H83" s="199"/>
      <c r="I83" s="127"/>
      <c r="J83" s="127"/>
      <c r="K83" s="127"/>
      <c r="L83" s="127"/>
      <c r="M83" s="127"/>
      <c r="N83" s="121"/>
      <c r="O83" s="121"/>
      <c r="P83" s="121"/>
      <c r="Q83" s="121"/>
      <c r="R83" s="121"/>
      <c r="S83" s="121"/>
      <c r="T83" s="122"/>
      <c r="U83" s="121"/>
      <c r="V83" s="115"/>
      <c r="W83" s="115"/>
      <c r="X83" s="115"/>
      <c r="Y83" s="115"/>
      <c r="Z83" s="115"/>
      <c r="AA83" s="115"/>
      <c r="AB83" s="115"/>
      <c r="AC83" s="115"/>
      <c r="AD83" s="115"/>
      <c r="AE83" s="115" t="s">
        <v>120</v>
      </c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6" t="str">
        <f>C83</f>
        <v>Část nášlapné vrstvy PVC podlahy</v>
      </c>
      <c r="BB83" s="115"/>
      <c r="BC83" s="115"/>
      <c r="BD83" s="115"/>
      <c r="BE83" s="115"/>
      <c r="BF83" s="115"/>
      <c r="BG83" s="115"/>
      <c r="BH83" s="115"/>
    </row>
    <row r="84" spans="1:60" ht="22.5" outlineLevel="1" x14ac:dyDescent="0.2">
      <c r="A84" s="209">
        <v>53</v>
      </c>
      <c r="B84" s="119" t="s">
        <v>232</v>
      </c>
      <c r="C84" s="138" t="s">
        <v>233</v>
      </c>
      <c r="D84" s="121" t="s">
        <v>112</v>
      </c>
      <c r="E84" s="125">
        <v>2.4500000000000002</v>
      </c>
      <c r="F84" s="127">
        <v>0</v>
      </c>
      <c r="G84" s="210">
        <f t="shared" ref="G84:G90" si="14">SUM(E84*F84)</f>
        <v>0</v>
      </c>
      <c r="H84" s="199">
        <v>0</v>
      </c>
      <c r="I84" s="127">
        <f t="shared" ref="I84:I90" si="15">ROUND(E84*H84,2)</f>
        <v>0</v>
      </c>
      <c r="J84" s="127">
        <v>451</v>
      </c>
      <c r="K84" s="127">
        <f t="shared" ref="K84:K90" si="16">ROUND(E84*J84,2)</f>
        <v>1104.95</v>
      </c>
      <c r="L84" s="127">
        <v>21</v>
      </c>
      <c r="M84" s="127">
        <f t="shared" ref="M84:M90" si="17">G84*(1+L84/100)</f>
        <v>0</v>
      </c>
      <c r="N84" s="121">
        <v>2.5000000000000001E-4</v>
      </c>
      <c r="O84" s="121">
        <f t="shared" ref="O84:O90" si="18">ROUND(E84*N84,5)</f>
        <v>6.0999999999999997E-4</v>
      </c>
      <c r="P84" s="121">
        <v>0</v>
      </c>
      <c r="Q84" s="121">
        <f t="shared" ref="Q84:Q90" si="19">ROUND(E84*P84,5)</f>
        <v>0</v>
      </c>
      <c r="R84" s="121"/>
      <c r="S84" s="121"/>
      <c r="T84" s="122">
        <v>0.38</v>
      </c>
      <c r="U84" s="121">
        <f t="shared" ref="U84:U90" si="20">ROUND(E84*T84,2)</f>
        <v>0.93</v>
      </c>
      <c r="V84" s="115"/>
      <c r="W84" s="115"/>
      <c r="X84" s="115"/>
      <c r="Y84" s="115"/>
      <c r="Z84" s="115"/>
      <c r="AA84" s="115"/>
      <c r="AB84" s="115"/>
      <c r="AC84" s="115"/>
      <c r="AD84" s="115"/>
      <c r="AE84" s="115" t="s">
        <v>113</v>
      </c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  <c r="BH84" s="115"/>
    </row>
    <row r="85" spans="1:60" ht="22.5" outlineLevel="1" x14ac:dyDescent="0.2">
      <c r="A85" s="209">
        <v>54</v>
      </c>
      <c r="B85" s="119" t="s">
        <v>234</v>
      </c>
      <c r="C85" s="138" t="s">
        <v>235</v>
      </c>
      <c r="D85" s="121" t="s">
        <v>112</v>
      </c>
      <c r="E85" s="125">
        <v>2.4500000000000002</v>
      </c>
      <c r="F85" s="127">
        <v>0</v>
      </c>
      <c r="G85" s="210">
        <f t="shared" si="14"/>
        <v>0</v>
      </c>
      <c r="H85" s="199">
        <v>0</v>
      </c>
      <c r="I85" s="127">
        <f t="shared" si="15"/>
        <v>0</v>
      </c>
      <c r="J85" s="127">
        <v>45</v>
      </c>
      <c r="K85" s="127">
        <f t="shared" si="16"/>
        <v>110.25</v>
      </c>
      <c r="L85" s="127">
        <v>21</v>
      </c>
      <c r="M85" s="127">
        <f t="shared" si="17"/>
        <v>0</v>
      </c>
      <c r="N85" s="121">
        <v>0</v>
      </c>
      <c r="O85" s="121">
        <f t="shared" si="18"/>
        <v>0</v>
      </c>
      <c r="P85" s="121">
        <v>1.75E-3</v>
      </c>
      <c r="Q85" s="121">
        <f t="shared" si="19"/>
        <v>4.2900000000000004E-3</v>
      </c>
      <c r="R85" s="121"/>
      <c r="S85" s="121"/>
      <c r="T85" s="122">
        <v>0.16500000000000001</v>
      </c>
      <c r="U85" s="121">
        <f t="shared" si="20"/>
        <v>0.4</v>
      </c>
      <c r="V85" s="115"/>
      <c r="W85" s="115"/>
      <c r="X85" s="115"/>
      <c r="Y85" s="115"/>
      <c r="Z85" s="115"/>
      <c r="AA85" s="115"/>
      <c r="AB85" s="115"/>
      <c r="AC85" s="115"/>
      <c r="AD85" s="115"/>
      <c r="AE85" s="115" t="s">
        <v>113</v>
      </c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</row>
    <row r="86" spans="1:60" ht="22.5" outlineLevel="1" x14ac:dyDescent="0.2">
      <c r="A86" s="209">
        <v>55</v>
      </c>
      <c r="B86" s="119" t="s">
        <v>236</v>
      </c>
      <c r="C86" s="138" t="s">
        <v>237</v>
      </c>
      <c r="D86" s="121" t="s">
        <v>112</v>
      </c>
      <c r="E86" s="125">
        <v>3</v>
      </c>
      <c r="F86" s="127">
        <v>0</v>
      </c>
      <c r="G86" s="210">
        <f t="shared" si="14"/>
        <v>0</v>
      </c>
      <c r="H86" s="199">
        <v>0</v>
      </c>
      <c r="I86" s="127">
        <f t="shared" si="15"/>
        <v>0</v>
      </c>
      <c r="J86" s="127">
        <v>552</v>
      </c>
      <c r="K86" s="127">
        <f t="shared" si="16"/>
        <v>1656</v>
      </c>
      <c r="L86" s="127">
        <v>21</v>
      </c>
      <c r="M86" s="127">
        <f t="shared" si="17"/>
        <v>0</v>
      </c>
      <c r="N86" s="121">
        <v>0</v>
      </c>
      <c r="O86" s="121">
        <f t="shared" si="18"/>
        <v>0</v>
      </c>
      <c r="P86" s="121">
        <v>0</v>
      </c>
      <c r="Q86" s="121">
        <f t="shared" si="19"/>
        <v>0</v>
      </c>
      <c r="R86" s="121"/>
      <c r="S86" s="121"/>
      <c r="T86" s="122">
        <v>0</v>
      </c>
      <c r="U86" s="121">
        <f t="shared" si="20"/>
        <v>0</v>
      </c>
      <c r="V86" s="115"/>
      <c r="W86" s="115"/>
      <c r="X86" s="115"/>
      <c r="Y86" s="115"/>
      <c r="Z86" s="115"/>
      <c r="AA86" s="115"/>
      <c r="AB86" s="115"/>
      <c r="AC86" s="115"/>
      <c r="AD86" s="115"/>
      <c r="AE86" s="115" t="s">
        <v>113</v>
      </c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</row>
    <row r="87" spans="1:60" ht="22.5" outlineLevel="1" x14ac:dyDescent="0.2">
      <c r="A87" s="209">
        <v>56</v>
      </c>
      <c r="B87" s="119" t="s">
        <v>238</v>
      </c>
      <c r="C87" s="138" t="s">
        <v>239</v>
      </c>
      <c r="D87" s="121" t="s">
        <v>173</v>
      </c>
      <c r="E87" s="125">
        <v>10</v>
      </c>
      <c r="F87" s="127">
        <v>0</v>
      </c>
      <c r="G87" s="210">
        <f t="shared" si="14"/>
        <v>0</v>
      </c>
      <c r="H87" s="199">
        <v>0</v>
      </c>
      <c r="I87" s="127">
        <f t="shared" si="15"/>
        <v>0</v>
      </c>
      <c r="J87" s="127">
        <v>102.5</v>
      </c>
      <c r="K87" s="127">
        <f t="shared" si="16"/>
        <v>1025</v>
      </c>
      <c r="L87" s="127">
        <v>21</v>
      </c>
      <c r="M87" s="127">
        <f t="shared" si="17"/>
        <v>0</v>
      </c>
      <c r="N87" s="121">
        <v>0</v>
      </c>
      <c r="O87" s="121">
        <f t="shared" si="18"/>
        <v>0</v>
      </c>
      <c r="P87" s="121">
        <v>0</v>
      </c>
      <c r="Q87" s="121">
        <f t="shared" si="19"/>
        <v>0</v>
      </c>
      <c r="R87" s="121"/>
      <c r="S87" s="121"/>
      <c r="T87" s="122">
        <v>0</v>
      </c>
      <c r="U87" s="121">
        <f t="shared" si="20"/>
        <v>0</v>
      </c>
      <c r="V87" s="115"/>
      <c r="W87" s="115"/>
      <c r="X87" s="115"/>
      <c r="Y87" s="115"/>
      <c r="Z87" s="115"/>
      <c r="AA87" s="115"/>
      <c r="AB87" s="115"/>
      <c r="AC87" s="115"/>
      <c r="AD87" s="115"/>
      <c r="AE87" s="115" t="s">
        <v>113</v>
      </c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</row>
    <row r="88" spans="1:60" outlineLevel="1" x14ac:dyDescent="0.2">
      <c r="A88" s="209">
        <v>57</v>
      </c>
      <c r="B88" s="119" t="s">
        <v>240</v>
      </c>
      <c r="C88" s="138" t="s">
        <v>220</v>
      </c>
      <c r="D88" s="121" t="s">
        <v>116</v>
      </c>
      <c r="E88" s="125">
        <v>2</v>
      </c>
      <c r="F88" s="127">
        <v>0</v>
      </c>
      <c r="G88" s="210">
        <f t="shared" si="14"/>
        <v>0</v>
      </c>
      <c r="H88" s="199">
        <v>0</v>
      </c>
      <c r="I88" s="127">
        <f t="shared" si="15"/>
        <v>0</v>
      </c>
      <c r="J88" s="127">
        <v>144</v>
      </c>
      <c r="K88" s="127">
        <f t="shared" si="16"/>
        <v>288</v>
      </c>
      <c r="L88" s="127">
        <v>21</v>
      </c>
      <c r="M88" s="127">
        <f t="shared" si="17"/>
        <v>0</v>
      </c>
      <c r="N88" s="121">
        <v>3.1E-4</v>
      </c>
      <c r="O88" s="121">
        <f t="shared" si="18"/>
        <v>6.2E-4</v>
      </c>
      <c r="P88" s="121">
        <v>0</v>
      </c>
      <c r="Q88" s="121">
        <f t="shared" si="19"/>
        <v>0</v>
      </c>
      <c r="R88" s="121"/>
      <c r="S88" s="121"/>
      <c r="T88" s="122">
        <v>0</v>
      </c>
      <c r="U88" s="121">
        <f t="shared" si="20"/>
        <v>0</v>
      </c>
      <c r="V88" s="115"/>
      <c r="W88" s="115"/>
      <c r="X88" s="115"/>
      <c r="Y88" s="115"/>
      <c r="Z88" s="115"/>
      <c r="AA88" s="115"/>
      <c r="AB88" s="115"/>
      <c r="AC88" s="115"/>
      <c r="AD88" s="115"/>
      <c r="AE88" s="115" t="s">
        <v>113</v>
      </c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  <c r="BH88" s="115"/>
    </row>
    <row r="89" spans="1:60" outlineLevel="1" x14ac:dyDescent="0.2">
      <c r="A89" s="209">
        <v>58</v>
      </c>
      <c r="B89" s="119" t="s">
        <v>241</v>
      </c>
      <c r="C89" s="138" t="s">
        <v>242</v>
      </c>
      <c r="D89" s="121" t="s">
        <v>215</v>
      </c>
      <c r="E89" s="125">
        <v>1</v>
      </c>
      <c r="F89" s="127">
        <v>0</v>
      </c>
      <c r="G89" s="210">
        <f t="shared" si="14"/>
        <v>0</v>
      </c>
      <c r="H89" s="199">
        <v>0</v>
      </c>
      <c r="I89" s="127">
        <f t="shared" si="15"/>
        <v>0</v>
      </c>
      <c r="J89" s="127">
        <v>104.4</v>
      </c>
      <c r="K89" s="127">
        <f t="shared" si="16"/>
        <v>104.4</v>
      </c>
      <c r="L89" s="127">
        <v>21</v>
      </c>
      <c r="M89" s="127">
        <f t="shared" si="17"/>
        <v>0</v>
      </c>
      <c r="N89" s="121">
        <v>0</v>
      </c>
      <c r="O89" s="121">
        <f t="shared" si="18"/>
        <v>0</v>
      </c>
      <c r="P89" s="121">
        <v>0</v>
      </c>
      <c r="Q89" s="121">
        <f t="shared" si="19"/>
        <v>0</v>
      </c>
      <c r="R89" s="121"/>
      <c r="S89" s="121"/>
      <c r="T89" s="122">
        <v>0</v>
      </c>
      <c r="U89" s="121">
        <f t="shared" si="20"/>
        <v>0</v>
      </c>
      <c r="V89" s="115"/>
      <c r="W89" s="115"/>
      <c r="X89" s="115"/>
      <c r="Y89" s="115"/>
      <c r="Z89" s="115"/>
      <c r="AA89" s="115"/>
      <c r="AB89" s="115"/>
      <c r="AC89" s="115"/>
      <c r="AD89" s="115"/>
      <c r="AE89" s="115" t="s">
        <v>113</v>
      </c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</row>
    <row r="90" spans="1:60" outlineLevel="1" x14ac:dyDescent="0.2">
      <c r="A90" s="209">
        <v>59</v>
      </c>
      <c r="B90" s="119" t="s">
        <v>243</v>
      </c>
      <c r="C90" s="138" t="s">
        <v>244</v>
      </c>
      <c r="D90" s="121" t="s">
        <v>0</v>
      </c>
      <c r="E90" s="125">
        <v>62.490200000000002</v>
      </c>
      <c r="F90" s="127">
        <v>0</v>
      </c>
      <c r="G90" s="210">
        <f t="shared" si="14"/>
        <v>0</v>
      </c>
      <c r="H90" s="199">
        <v>0</v>
      </c>
      <c r="I90" s="127">
        <f t="shared" si="15"/>
        <v>0</v>
      </c>
      <c r="J90" s="127">
        <v>0.8</v>
      </c>
      <c r="K90" s="127">
        <f t="shared" si="16"/>
        <v>49.99</v>
      </c>
      <c r="L90" s="127">
        <v>21</v>
      </c>
      <c r="M90" s="127">
        <f t="shared" si="17"/>
        <v>0</v>
      </c>
      <c r="N90" s="121">
        <v>0</v>
      </c>
      <c r="O90" s="121">
        <f t="shared" si="18"/>
        <v>0</v>
      </c>
      <c r="P90" s="121">
        <v>0</v>
      </c>
      <c r="Q90" s="121">
        <f t="shared" si="19"/>
        <v>0</v>
      </c>
      <c r="R90" s="121"/>
      <c r="S90" s="121"/>
      <c r="T90" s="122">
        <v>0</v>
      </c>
      <c r="U90" s="121">
        <f t="shared" si="20"/>
        <v>0</v>
      </c>
      <c r="V90" s="115"/>
      <c r="W90" s="115"/>
      <c r="X90" s="115"/>
      <c r="Y90" s="115"/>
      <c r="Z90" s="115"/>
      <c r="AA90" s="115"/>
      <c r="AB90" s="115"/>
      <c r="AC90" s="115"/>
      <c r="AD90" s="115"/>
      <c r="AE90" s="115" t="s">
        <v>113</v>
      </c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</row>
    <row r="91" spans="1:60" x14ac:dyDescent="0.2">
      <c r="A91" s="211" t="s">
        <v>108</v>
      </c>
      <c r="B91" s="120" t="s">
        <v>62</v>
      </c>
      <c r="C91" s="139" t="s">
        <v>63</v>
      </c>
      <c r="D91" s="123"/>
      <c r="E91" s="126"/>
      <c r="F91" s="128"/>
      <c r="G91" s="212">
        <f>SUMIF(AE92:AE101,"&lt;&gt;NOR",G92:G101)</f>
        <v>0</v>
      </c>
      <c r="H91" s="200"/>
      <c r="I91" s="128">
        <f>SUM(I92:I101)</f>
        <v>0</v>
      </c>
      <c r="J91" s="128"/>
      <c r="K91" s="128">
        <f>SUM(K92:K101)</f>
        <v>133811.48000000001</v>
      </c>
      <c r="L91" s="128"/>
      <c r="M91" s="128">
        <f>SUM(M92:M101)</f>
        <v>0</v>
      </c>
      <c r="N91" s="123"/>
      <c r="O91" s="123">
        <f>SUM(O92:O101)</f>
        <v>1.67208</v>
      </c>
      <c r="P91" s="123"/>
      <c r="Q91" s="123">
        <f>SUM(Q92:Q101)</f>
        <v>0</v>
      </c>
      <c r="R91" s="123"/>
      <c r="S91" s="123"/>
      <c r="T91" s="124"/>
      <c r="U91" s="123">
        <f>SUM(U92:U101)</f>
        <v>98.44</v>
      </c>
      <c r="AE91" t="s">
        <v>109</v>
      </c>
    </row>
    <row r="92" spans="1:60" outlineLevel="1" x14ac:dyDescent="0.2">
      <c r="A92" s="209">
        <v>60</v>
      </c>
      <c r="B92" s="119" t="s">
        <v>245</v>
      </c>
      <c r="C92" s="138" t="s">
        <v>246</v>
      </c>
      <c r="D92" s="121" t="s">
        <v>112</v>
      </c>
      <c r="E92" s="125">
        <v>89.135000000000005</v>
      </c>
      <c r="F92" s="127">
        <v>0</v>
      </c>
      <c r="G92" s="210">
        <f t="shared" ref="G92:G101" si="21">SUM(E92*F92)</f>
        <v>0</v>
      </c>
      <c r="H92" s="199">
        <v>0</v>
      </c>
      <c r="I92" s="127">
        <f t="shared" ref="I92:I101" si="22">ROUND(E92*H92,2)</f>
        <v>0</v>
      </c>
      <c r="J92" s="127">
        <v>37.6</v>
      </c>
      <c r="K92" s="127">
        <f t="shared" ref="K92:K101" si="23">ROUND(E92*J92,2)</f>
        <v>3351.48</v>
      </c>
      <c r="L92" s="127">
        <v>21</v>
      </c>
      <c r="M92" s="127">
        <f t="shared" ref="M92:M101" si="24">G92*(1+L92/100)</f>
        <v>0</v>
      </c>
      <c r="N92" s="121">
        <v>2.1000000000000001E-4</v>
      </c>
      <c r="O92" s="121">
        <f t="shared" ref="O92:O101" si="25">ROUND(E92*N92,5)</f>
        <v>1.8720000000000001E-2</v>
      </c>
      <c r="P92" s="121">
        <v>0</v>
      </c>
      <c r="Q92" s="121">
        <f t="shared" ref="Q92:Q101" si="26">ROUND(E92*P92,5)</f>
        <v>0</v>
      </c>
      <c r="R92" s="121"/>
      <c r="S92" s="121"/>
      <c r="T92" s="122">
        <v>0.05</v>
      </c>
      <c r="U92" s="121">
        <f t="shared" ref="U92:U101" si="27">ROUND(E92*T92,2)</f>
        <v>4.46</v>
      </c>
      <c r="V92" s="115"/>
      <c r="W92" s="115"/>
      <c r="X92" s="115"/>
      <c r="Y92" s="115"/>
      <c r="Z92" s="115"/>
      <c r="AA92" s="115"/>
      <c r="AB92" s="115"/>
      <c r="AC92" s="115"/>
      <c r="AD92" s="115"/>
      <c r="AE92" s="115" t="s">
        <v>113</v>
      </c>
      <c r="AF92" s="115"/>
      <c r="AG92" s="115"/>
      <c r="AH92" s="115"/>
      <c r="AI92" s="115"/>
      <c r="AJ92" s="115"/>
      <c r="AK92" s="115"/>
      <c r="AL92" s="115"/>
      <c r="AM92" s="115"/>
      <c r="AN92" s="115"/>
      <c r="AO92" s="115"/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  <c r="BH92" s="115"/>
    </row>
    <row r="93" spans="1:60" outlineLevel="1" x14ac:dyDescent="0.2">
      <c r="A93" s="209">
        <v>61</v>
      </c>
      <c r="B93" s="119" t="s">
        <v>247</v>
      </c>
      <c r="C93" s="138" t="s">
        <v>248</v>
      </c>
      <c r="D93" s="121" t="s">
        <v>173</v>
      </c>
      <c r="E93" s="125">
        <v>47.2</v>
      </c>
      <c r="F93" s="127">
        <v>0</v>
      </c>
      <c r="G93" s="210">
        <f t="shared" si="21"/>
        <v>0</v>
      </c>
      <c r="H93" s="199">
        <v>0</v>
      </c>
      <c r="I93" s="127">
        <f t="shared" si="22"/>
        <v>0</v>
      </c>
      <c r="J93" s="127">
        <v>54.3</v>
      </c>
      <c r="K93" s="127">
        <f t="shared" si="23"/>
        <v>2562.96</v>
      </c>
      <c r="L93" s="127">
        <v>21</v>
      </c>
      <c r="M93" s="127">
        <f t="shared" si="24"/>
        <v>0</v>
      </c>
      <c r="N93" s="121">
        <v>9.0000000000000006E-5</v>
      </c>
      <c r="O93" s="121">
        <f t="shared" si="25"/>
        <v>4.2500000000000003E-3</v>
      </c>
      <c r="P93" s="121">
        <v>0</v>
      </c>
      <c r="Q93" s="121">
        <f t="shared" si="26"/>
        <v>0</v>
      </c>
      <c r="R93" s="121"/>
      <c r="S93" s="121"/>
      <c r="T93" s="122">
        <v>0</v>
      </c>
      <c r="U93" s="121">
        <f t="shared" si="27"/>
        <v>0</v>
      </c>
      <c r="V93" s="115"/>
      <c r="W93" s="115"/>
      <c r="X93" s="115"/>
      <c r="Y93" s="115"/>
      <c r="Z93" s="115"/>
      <c r="AA93" s="115"/>
      <c r="AB93" s="115"/>
      <c r="AC93" s="115"/>
      <c r="AD93" s="115"/>
      <c r="AE93" s="115" t="s">
        <v>113</v>
      </c>
      <c r="AF93" s="115"/>
      <c r="AG93" s="115"/>
      <c r="AH93" s="115"/>
      <c r="AI93" s="115"/>
      <c r="AJ93" s="115"/>
      <c r="AK93" s="115"/>
      <c r="AL93" s="115"/>
      <c r="AM93" s="115"/>
      <c r="AN93" s="115"/>
      <c r="AO93" s="115"/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  <c r="BH93" s="115"/>
    </row>
    <row r="94" spans="1:60" ht="22.5" outlineLevel="1" x14ac:dyDescent="0.2">
      <c r="A94" s="209">
        <v>62</v>
      </c>
      <c r="B94" s="119" t="s">
        <v>249</v>
      </c>
      <c r="C94" s="138" t="s">
        <v>250</v>
      </c>
      <c r="D94" s="121" t="s">
        <v>112</v>
      </c>
      <c r="E94" s="125">
        <v>89.135000000000005</v>
      </c>
      <c r="F94" s="127">
        <v>0</v>
      </c>
      <c r="G94" s="210">
        <f t="shared" si="21"/>
        <v>0</v>
      </c>
      <c r="H94" s="199">
        <v>0</v>
      </c>
      <c r="I94" s="127">
        <f t="shared" si="22"/>
        <v>0</v>
      </c>
      <c r="J94" s="127">
        <v>589</v>
      </c>
      <c r="K94" s="127">
        <f t="shared" si="23"/>
        <v>52500.52</v>
      </c>
      <c r="L94" s="127">
        <v>21</v>
      </c>
      <c r="M94" s="127">
        <f t="shared" si="24"/>
        <v>0</v>
      </c>
      <c r="N94" s="121">
        <v>4.9100000000000003E-3</v>
      </c>
      <c r="O94" s="121">
        <f t="shared" si="25"/>
        <v>0.43764999999999998</v>
      </c>
      <c r="P94" s="121">
        <v>0</v>
      </c>
      <c r="Q94" s="121">
        <f t="shared" si="26"/>
        <v>0</v>
      </c>
      <c r="R94" s="121"/>
      <c r="S94" s="121"/>
      <c r="T94" s="122">
        <v>1.0165</v>
      </c>
      <c r="U94" s="121">
        <f t="shared" si="27"/>
        <v>90.61</v>
      </c>
      <c r="V94" s="115"/>
      <c r="W94" s="115"/>
      <c r="X94" s="115"/>
      <c r="Y94" s="115"/>
      <c r="Z94" s="115"/>
      <c r="AA94" s="115"/>
      <c r="AB94" s="115"/>
      <c r="AC94" s="115"/>
      <c r="AD94" s="115"/>
      <c r="AE94" s="115" t="s">
        <v>113</v>
      </c>
      <c r="AF94" s="115"/>
      <c r="AG94" s="115"/>
      <c r="AH94" s="115"/>
      <c r="AI94" s="115"/>
      <c r="AJ94" s="115"/>
      <c r="AK94" s="115"/>
      <c r="AL94" s="115"/>
      <c r="AM94" s="115"/>
      <c r="AN94" s="115"/>
      <c r="AO94" s="115"/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  <c r="BH94" s="115"/>
    </row>
    <row r="95" spans="1:60" ht="22.5" outlineLevel="1" x14ac:dyDescent="0.2">
      <c r="A95" s="209">
        <v>63</v>
      </c>
      <c r="B95" s="119" t="s">
        <v>251</v>
      </c>
      <c r="C95" s="138" t="s">
        <v>252</v>
      </c>
      <c r="D95" s="121" t="s">
        <v>173</v>
      </c>
      <c r="E95" s="125">
        <v>28.1</v>
      </c>
      <c r="F95" s="127">
        <v>0</v>
      </c>
      <c r="G95" s="210">
        <f t="shared" si="21"/>
        <v>0</v>
      </c>
      <c r="H95" s="199">
        <v>0</v>
      </c>
      <c r="I95" s="127">
        <f t="shared" si="22"/>
        <v>0</v>
      </c>
      <c r="J95" s="127">
        <v>59.5</v>
      </c>
      <c r="K95" s="127">
        <f t="shared" si="23"/>
        <v>1671.95</v>
      </c>
      <c r="L95" s="127">
        <v>21</v>
      </c>
      <c r="M95" s="127">
        <f t="shared" si="24"/>
        <v>0</v>
      </c>
      <c r="N95" s="121">
        <v>0</v>
      </c>
      <c r="O95" s="121">
        <f t="shared" si="25"/>
        <v>0</v>
      </c>
      <c r="P95" s="121">
        <v>0</v>
      </c>
      <c r="Q95" s="121">
        <f t="shared" si="26"/>
        <v>0</v>
      </c>
      <c r="R95" s="121"/>
      <c r="S95" s="121"/>
      <c r="T95" s="122">
        <v>0.12</v>
      </c>
      <c r="U95" s="121">
        <f t="shared" si="27"/>
        <v>3.37</v>
      </c>
      <c r="V95" s="115"/>
      <c r="W95" s="115"/>
      <c r="X95" s="115"/>
      <c r="Y95" s="115"/>
      <c r="Z95" s="115"/>
      <c r="AA95" s="115"/>
      <c r="AB95" s="115"/>
      <c r="AC95" s="115"/>
      <c r="AD95" s="115"/>
      <c r="AE95" s="115" t="s">
        <v>113</v>
      </c>
      <c r="AF95" s="115"/>
      <c r="AG95" s="115"/>
      <c r="AH95" s="115"/>
      <c r="AI95" s="115"/>
      <c r="AJ95" s="115"/>
      <c r="AK95" s="115"/>
      <c r="AL95" s="115"/>
      <c r="AM95" s="115"/>
      <c r="AN95" s="115"/>
      <c r="AO95" s="115"/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  <c r="BH95" s="115"/>
    </row>
    <row r="96" spans="1:60" outlineLevel="1" x14ac:dyDescent="0.2">
      <c r="A96" s="209">
        <v>64</v>
      </c>
      <c r="B96" s="119" t="s">
        <v>253</v>
      </c>
      <c r="C96" s="138" t="s">
        <v>216</v>
      </c>
      <c r="D96" s="121" t="s">
        <v>215</v>
      </c>
      <c r="E96" s="125">
        <v>373</v>
      </c>
      <c r="F96" s="127">
        <v>0</v>
      </c>
      <c r="G96" s="210">
        <f t="shared" si="21"/>
        <v>0</v>
      </c>
      <c r="H96" s="199">
        <v>0</v>
      </c>
      <c r="I96" s="127">
        <f t="shared" si="22"/>
        <v>0</v>
      </c>
      <c r="J96" s="127">
        <v>23.4</v>
      </c>
      <c r="K96" s="127">
        <f t="shared" si="23"/>
        <v>8728.2000000000007</v>
      </c>
      <c r="L96" s="127">
        <v>21</v>
      </c>
      <c r="M96" s="127">
        <f t="shared" si="24"/>
        <v>0</v>
      </c>
      <c r="N96" s="121">
        <v>0</v>
      </c>
      <c r="O96" s="121">
        <f t="shared" si="25"/>
        <v>0</v>
      </c>
      <c r="P96" s="121">
        <v>0</v>
      </c>
      <c r="Q96" s="121">
        <f t="shared" si="26"/>
        <v>0</v>
      </c>
      <c r="R96" s="121"/>
      <c r="S96" s="121"/>
      <c r="T96" s="122">
        <v>0</v>
      </c>
      <c r="U96" s="121">
        <f t="shared" si="27"/>
        <v>0</v>
      </c>
      <c r="V96" s="115"/>
      <c r="W96" s="115"/>
      <c r="X96" s="115"/>
      <c r="Y96" s="115"/>
      <c r="Z96" s="115"/>
      <c r="AA96" s="115"/>
      <c r="AB96" s="115"/>
      <c r="AC96" s="115"/>
      <c r="AD96" s="115"/>
      <c r="AE96" s="115" t="s">
        <v>113</v>
      </c>
      <c r="AF96" s="115"/>
      <c r="AG96" s="115"/>
      <c r="AH96" s="115"/>
      <c r="AI96" s="115"/>
      <c r="AJ96" s="115"/>
      <c r="AK96" s="115"/>
      <c r="AL96" s="115"/>
      <c r="AM96" s="115"/>
      <c r="AN96" s="115"/>
      <c r="AO96" s="115"/>
      <c r="AP96" s="115"/>
      <c r="AQ96" s="115"/>
      <c r="AR96" s="115"/>
      <c r="AS96" s="115"/>
      <c r="AT96" s="115"/>
      <c r="AU96" s="115"/>
      <c r="AV96" s="115"/>
      <c r="AW96" s="115"/>
      <c r="AX96" s="115"/>
      <c r="AY96" s="115"/>
      <c r="AZ96" s="115"/>
      <c r="BA96" s="115"/>
      <c r="BB96" s="115"/>
      <c r="BC96" s="115"/>
      <c r="BD96" s="115"/>
      <c r="BE96" s="115"/>
      <c r="BF96" s="115"/>
      <c r="BG96" s="115"/>
      <c r="BH96" s="115"/>
    </row>
    <row r="97" spans="1:60" outlineLevel="1" x14ac:dyDescent="0.2">
      <c r="A97" s="209">
        <v>65</v>
      </c>
      <c r="B97" s="119" t="s">
        <v>254</v>
      </c>
      <c r="C97" s="138" t="s">
        <v>218</v>
      </c>
      <c r="D97" s="121" t="s">
        <v>215</v>
      </c>
      <c r="E97" s="125">
        <v>25</v>
      </c>
      <c r="F97" s="127">
        <v>0</v>
      </c>
      <c r="G97" s="210">
        <f t="shared" si="21"/>
        <v>0</v>
      </c>
      <c r="H97" s="199">
        <v>0</v>
      </c>
      <c r="I97" s="127">
        <f t="shared" si="22"/>
        <v>0</v>
      </c>
      <c r="J97" s="127">
        <v>154.80000000000001</v>
      </c>
      <c r="K97" s="127">
        <f t="shared" si="23"/>
        <v>3870</v>
      </c>
      <c r="L97" s="127">
        <v>21</v>
      </c>
      <c r="M97" s="127">
        <f t="shared" si="24"/>
        <v>0</v>
      </c>
      <c r="N97" s="121">
        <v>0</v>
      </c>
      <c r="O97" s="121">
        <f t="shared" si="25"/>
        <v>0</v>
      </c>
      <c r="P97" s="121">
        <v>0</v>
      </c>
      <c r="Q97" s="121">
        <f t="shared" si="26"/>
        <v>0</v>
      </c>
      <c r="R97" s="121"/>
      <c r="S97" s="121"/>
      <c r="T97" s="122">
        <v>0</v>
      </c>
      <c r="U97" s="121">
        <f t="shared" si="27"/>
        <v>0</v>
      </c>
      <c r="V97" s="115"/>
      <c r="W97" s="115"/>
      <c r="X97" s="115"/>
      <c r="Y97" s="115"/>
      <c r="Z97" s="115"/>
      <c r="AA97" s="115"/>
      <c r="AB97" s="115"/>
      <c r="AC97" s="115"/>
      <c r="AD97" s="115"/>
      <c r="AE97" s="115" t="s">
        <v>113</v>
      </c>
      <c r="AF97" s="115"/>
      <c r="AG97" s="115"/>
      <c r="AH97" s="115"/>
      <c r="AI97" s="115"/>
      <c r="AJ97" s="115"/>
      <c r="AK97" s="115"/>
      <c r="AL97" s="115"/>
      <c r="AM97" s="115"/>
      <c r="AN97" s="115"/>
      <c r="AO97" s="115"/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  <c r="BH97" s="115"/>
    </row>
    <row r="98" spans="1:60" outlineLevel="1" x14ac:dyDescent="0.2">
      <c r="A98" s="209">
        <v>66</v>
      </c>
      <c r="B98" s="119" t="s">
        <v>255</v>
      </c>
      <c r="C98" s="138" t="s">
        <v>220</v>
      </c>
      <c r="D98" s="121" t="s">
        <v>116</v>
      </c>
      <c r="E98" s="125">
        <v>6</v>
      </c>
      <c r="F98" s="127">
        <v>0</v>
      </c>
      <c r="G98" s="210">
        <f t="shared" si="21"/>
        <v>0</v>
      </c>
      <c r="H98" s="199">
        <v>0</v>
      </c>
      <c r="I98" s="127">
        <f t="shared" si="22"/>
        <v>0</v>
      </c>
      <c r="J98" s="127">
        <v>144</v>
      </c>
      <c r="K98" s="127">
        <f t="shared" si="23"/>
        <v>864</v>
      </c>
      <c r="L98" s="127">
        <v>21</v>
      </c>
      <c r="M98" s="127">
        <f t="shared" si="24"/>
        <v>0</v>
      </c>
      <c r="N98" s="121">
        <v>3.1E-4</v>
      </c>
      <c r="O98" s="121">
        <f t="shared" si="25"/>
        <v>1.8600000000000001E-3</v>
      </c>
      <c r="P98" s="121">
        <v>0</v>
      </c>
      <c r="Q98" s="121">
        <f t="shared" si="26"/>
        <v>0</v>
      </c>
      <c r="R98" s="121"/>
      <c r="S98" s="121"/>
      <c r="T98" s="122">
        <v>0</v>
      </c>
      <c r="U98" s="121">
        <f t="shared" si="27"/>
        <v>0</v>
      </c>
      <c r="V98" s="115"/>
      <c r="W98" s="115"/>
      <c r="X98" s="115"/>
      <c r="Y98" s="115"/>
      <c r="Z98" s="115"/>
      <c r="AA98" s="115"/>
      <c r="AB98" s="115"/>
      <c r="AC98" s="115"/>
      <c r="AD98" s="115"/>
      <c r="AE98" s="115" t="s">
        <v>113</v>
      </c>
      <c r="AF98" s="115"/>
      <c r="AG98" s="115"/>
      <c r="AH98" s="115"/>
      <c r="AI98" s="115"/>
      <c r="AJ98" s="115"/>
      <c r="AK98" s="115"/>
      <c r="AL98" s="115"/>
      <c r="AM98" s="115"/>
      <c r="AN98" s="115"/>
      <c r="AO98" s="115"/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  <c r="BH98" s="115"/>
    </row>
    <row r="99" spans="1:60" outlineLevel="1" x14ac:dyDescent="0.2">
      <c r="A99" s="209">
        <v>67</v>
      </c>
      <c r="B99" s="119" t="s">
        <v>256</v>
      </c>
      <c r="C99" s="138" t="s">
        <v>257</v>
      </c>
      <c r="D99" s="121" t="s">
        <v>258</v>
      </c>
      <c r="E99" s="125">
        <v>96</v>
      </c>
      <c r="F99" s="127">
        <v>0</v>
      </c>
      <c r="G99" s="210">
        <f t="shared" si="21"/>
        <v>0</v>
      </c>
      <c r="H99" s="199">
        <v>0</v>
      </c>
      <c r="I99" s="127">
        <f t="shared" si="22"/>
        <v>0</v>
      </c>
      <c r="J99" s="127">
        <v>78</v>
      </c>
      <c r="K99" s="127">
        <f t="shared" si="23"/>
        <v>7488</v>
      </c>
      <c r="L99" s="127">
        <v>21</v>
      </c>
      <c r="M99" s="127">
        <f t="shared" si="24"/>
        <v>0</v>
      </c>
      <c r="N99" s="121">
        <v>0</v>
      </c>
      <c r="O99" s="121">
        <f t="shared" si="25"/>
        <v>0</v>
      </c>
      <c r="P99" s="121">
        <v>0</v>
      </c>
      <c r="Q99" s="121">
        <f t="shared" si="26"/>
        <v>0</v>
      </c>
      <c r="R99" s="121"/>
      <c r="S99" s="121"/>
      <c r="T99" s="122">
        <v>0</v>
      </c>
      <c r="U99" s="121">
        <f t="shared" si="27"/>
        <v>0</v>
      </c>
      <c r="V99" s="115"/>
      <c r="W99" s="115"/>
      <c r="X99" s="115"/>
      <c r="Y99" s="115"/>
      <c r="Z99" s="115"/>
      <c r="AA99" s="115"/>
      <c r="AB99" s="115"/>
      <c r="AC99" s="115"/>
      <c r="AD99" s="115"/>
      <c r="AE99" s="115" t="s">
        <v>113</v>
      </c>
      <c r="AF99" s="115"/>
      <c r="AG99" s="115"/>
      <c r="AH99" s="115"/>
      <c r="AI99" s="115"/>
      <c r="AJ99" s="115"/>
      <c r="AK99" s="115"/>
      <c r="AL99" s="115"/>
      <c r="AM99" s="115"/>
      <c r="AN99" s="115"/>
      <c r="AO99" s="115"/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  <c r="BH99" s="115"/>
    </row>
    <row r="100" spans="1:60" outlineLevel="1" x14ac:dyDescent="0.2">
      <c r="A100" s="209">
        <v>68</v>
      </c>
      <c r="B100" s="119" t="s">
        <v>259</v>
      </c>
      <c r="C100" s="138" t="s">
        <v>260</v>
      </c>
      <c r="D100" s="121" t="s">
        <v>112</v>
      </c>
      <c r="E100" s="125">
        <v>96</v>
      </c>
      <c r="F100" s="127">
        <v>0</v>
      </c>
      <c r="G100" s="210">
        <f t="shared" si="21"/>
        <v>0</v>
      </c>
      <c r="H100" s="199">
        <v>0</v>
      </c>
      <c r="I100" s="127">
        <f t="shared" si="22"/>
        <v>0</v>
      </c>
      <c r="J100" s="127">
        <v>500</v>
      </c>
      <c r="K100" s="127">
        <f t="shared" si="23"/>
        <v>48000</v>
      </c>
      <c r="L100" s="127">
        <v>21</v>
      </c>
      <c r="M100" s="127">
        <f t="shared" si="24"/>
        <v>0</v>
      </c>
      <c r="N100" s="121">
        <v>1.26E-2</v>
      </c>
      <c r="O100" s="121">
        <f t="shared" si="25"/>
        <v>1.2096</v>
      </c>
      <c r="P100" s="121">
        <v>0</v>
      </c>
      <c r="Q100" s="121">
        <f t="shared" si="26"/>
        <v>0</v>
      </c>
      <c r="R100" s="121"/>
      <c r="S100" s="121"/>
      <c r="T100" s="122">
        <v>0</v>
      </c>
      <c r="U100" s="121">
        <f t="shared" si="27"/>
        <v>0</v>
      </c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 t="s">
        <v>113</v>
      </c>
      <c r="AF100" s="115"/>
      <c r="AG100" s="115"/>
      <c r="AH100" s="115"/>
      <c r="AI100" s="115"/>
      <c r="AJ100" s="115"/>
      <c r="AK100" s="115"/>
      <c r="AL100" s="115"/>
      <c r="AM100" s="115"/>
      <c r="AN100" s="115"/>
      <c r="AO100" s="115"/>
      <c r="AP100" s="115"/>
      <c r="AQ100" s="115"/>
      <c r="AR100" s="115"/>
      <c r="AS100" s="115"/>
      <c r="AT100" s="115"/>
      <c r="AU100" s="115"/>
      <c r="AV100" s="115"/>
      <c r="AW100" s="115"/>
      <c r="AX100" s="115"/>
      <c r="AY100" s="115"/>
      <c r="AZ100" s="115"/>
      <c r="BA100" s="115"/>
      <c r="BB100" s="115"/>
      <c r="BC100" s="115"/>
      <c r="BD100" s="115"/>
      <c r="BE100" s="115"/>
      <c r="BF100" s="115"/>
      <c r="BG100" s="115"/>
      <c r="BH100" s="115"/>
    </row>
    <row r="101" spans="1:60" outlineLevel="1" x14ac:dyDescent="0.2">
      <c r="A101" s="209">
        <v>69</v>
      </c>
      <c r="B101" s="119" t="s">
        <v>261</v>
      </c>
      <c r="C101" s="138" t="s">
        <v>262</v>
      </c>
      <c r="D101" s="121" t="s">
        <v>0</v>
      </c>
      <c r="E101" s="125">
        <v>1290.3710100000001</v>
      </c>
      <c r="F101" s="127">
        <v>0</v>
      </c>
      <c r="G101" s="210">
        <f t="shared" si="21"/>
        <v>0</v>
      </c>
      <c r="H101" s="199">
        <v>0</v>
      </c>
      <c r="I101" s="127">
        <f t="shared" si="22"/>
        <v>0</v>
      </c>
      <c r="J101" s="127">
        <v>3.7</v>
      </c>
      <c r="K101" s="127">
        <f t="shared" si="23"/>
        <v>4774.37</v>
      </c>
      <c r="L101" s="127">
        <v>21</v>
      </c>
      <c r="M101" s="127">
        <f t="shared" si="24"/>
        <v>0</v>
      </c>
      <c r="N101" s="121">
        <v>0</v>
      </c>
      <c r="O101" s="121">
        <f t="shared" si="25"/>
        <v>0</v>
      </c>
      <c r="P101" s="121">
        <v>0</v>
      </c>
      <c r="Q101" s="121">
        <f t="shared" si="26"/>
        <v>0</v>
      </c>
      <c r="R101" s="121"/>
      <c r="S101" s="121"/>
      <c r="T101" s="122">
        <v>0</v>
      </c>
      <c r="U101" s="121">
        <f t="shared" si="27"/>
        <v>0</v>
      </c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 t="s">
        <v>113</v>
      </c>
      <c r="AF101" s="115"/>
      <c r="AG101" s="115"/>
      <c r="AH101" s="115"/>
      <c r="AI101" s="115"/>
      <c r="AJ101" s="115"/>
      <c r="AK101" s="115"/>
      <c r="AL101" s="115"/>
      <c r="AM101" s="115"/>
      <c r="AN101" s="115"/>
      <c r="AO101" s="115"/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  <c r="BH101" s="115"/>
    </row>
    <row r="102" spans="1:60" x14ac:dyDescent="0.2">
      <c r="A102" s="211" t="s">
        <v>108</v>
      </c>
      <c r="B102" s="120" t="s">
        <v>64</v>
      </c>
      <c r="C102" s="139" t="s">
        <v>65</v>
      </c>
      <c r="D102" s="123"/>
      <c r="E102" s="126"/>
      <c r="F102" s="128"/>
      <c r="G102" s="212">
        <f>SUMIF(AE103:AE103,"&lt;&gt;NOR",G103:G103)</f>
        <v>0</v>
      </c>
      <c r="H102" s="200"/>
      <c r="I102" s="128">
        <f>SUM(I103:I103)</f>
        <v>0</v>
      </c>
      <c r="J102" s="128"/>
      <c r="K102" s="128">
        <f>SUM(K103:K103)</f>
        <v>1200</v>
      </c>
      <c r="L102" s="128"/>
      <c r="M102" s="128">
        <f>SUM(M103:M103)</f>
        <v>0</v>
      </c>
      <c r="N102" s="123"/>
      <c r="O102" s="123">
        <f>SUM(O103:O103)</f>
        <v>1.6000000000000001E-4</v>
      </c>
      <c r="P102" s="123"/>
      <c r="Q102" s="123">
        <f>SUM(Q103:Q103)</f>
        <v>0</v>
      </c>
      <c r="R102" s="123"/>
      <c r="S102" s="123"/>
      <c r="T102" s="124"/>
      <c r="U102" s="123">
        <f>SUM(U103:U103)</f>
        <v>0</v>
      </c>
      <c r="AE102" t="s">
        <v>109</v>
      </c>
    </row>
    <row r="103" spans="1:60" outlineLevel="1" x14ac:dyDescent="0.2">
      <c r="A103" s="209">
        <v>70</v>
      </c>
      <c r="B103" s="119" t="s">
        <v>263</v>
      </c>
      <c r="C103" s="138" t="s">
        <v>264</v>
      </c>
      <c r="D103" s="121" t="s">
        <v>182</v>
      </c>
      <c r="E103" s="125">
        <v>1</v>
      </c>
      <c r="F103" s="127">
        <v>0</v>
      </c>
      <c r="G103" s="210">
        <f>SUM(E103*F103)</f>
        <v>0</v>
      </c>
      <c r="H103" s="199">
        <v>0</v>
      </c>
      <c r="I103" s="127">
        <f>ROUND(E103*H103,2)</f>
        <v>0</v>
      </c>
      <c r="J103" s="127">
        <v>1200</v>
      </c>
      <c r="K103" s="127">
        <f>ROUND(E103*J103,2)</f>
        <v>1200</v>
      </c>
      <c r="L103" s="127">
        <v>21</v>
      </c>
      <c r="M103" s="127">
        <f>G103*(1+L103/100)</f>
        <v>0</v>
      </c>
      <c r="N103" s="121">
        <v>1.6000000000000001E-4</v>
      </c>
      <c r="O103" s="121">
        <f>ROUND(E103*N103,5)</f>
        <v>1.6000000000000001E-4</v>
      </c>
      <c r="P103" s="121">
        <v>0</v>
      </c>
      <c r="Q103" s="121">
        <f>ROUND(E103*P103,5)</f>
        <v>0</v>
      </c>
      <c r="R103" s="121"/>
      <c r="S103" s="121"/>
      <c r="T103" s="122">
        <v>0</v>
      </c>
      <c r="U103" s="121">
        <f>ROUND(E103*T103,2)</f>
        <v>0</v>
      </c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 t="s">
        <v>113</v>
      </c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5"/>
      <c r="AZ103" s="115"/>
      <c r="BA103" s="115"/>
      <c r="BB103" s="115"/>
      <c r="BC103" s="115"/>
      <c r="BD103" s="115"/>
      <c r="BE103" s="115"/>
      <c r="BF103" s="115"/>
      <c r="BG103" s="115"/>
      <c r="BH103" s="115"/>
    </row>
    <row r="104" spans="1:60" x14ac:dyDescent="0.2">
      <c r="A104" s="211" t="s">
        <v>108</v>
      </c>
      <c r="B104" s="120" t="s">
        <v>66</v>
      </c>
      <c r="C104" s="139" t="s">
        <v>67</v>
      </c>
      <c r="D104" s="123"/>
      <c r="E104" s="126"/>
      <c r="F104" s="128"/>
      <c r="G104" s="212">
        <f>SUMIF(AE105:AE107,"&lt;&gt;NOR",G105:G107)</f>
        <v>0</v>
      </c>
      <c r="H104" s="200"/>
      <c r="I104" s="128">
        <f>SUM(I105:I107)</f>
        <v>0</v>
      </c>
      <c r="J104" s="128"/>
      <c r="K104" s="128">
        <f>SUM(K105:K107)</f>
        <v>3402.9900000000002</v>
      </c>
      <c r="L104" s="128"/>
      <c r="M104" s="128">
        <f>SUM(M105:M107)</f>
        <v>0</v>
      </c>
      <c r="N104" s="123"/>
      <c r="O104" s="123">
        <f>SUM(O105:O107)</f>
        <v>1.7860000000000001E-2</v>
      </c>
      <c r="P104" s="123"/>
      <c r="Q104" s="123">
        <f>SUM(Q105:Q107)</f>
        <v>0</v>
      </c>
      <c r="R104" s="123"/>
      <c r="S104" s="123"/>
      <c r="T104" s="124"/>
      <c r="U104" s="123">
        <f>SUM(U105:U107)</f>
        <v>6.56</v>
      </c>
      <c r="AE104" t="s">
        <v>109</v>
      </c>
    </row>
    <row r="105" spans="1:60" outlineLevel="1" x14ac:dyDescent="0.2">
      <c r="A105" s="209">
        <v>71</v>
      </c>
      <c r="B105" s="119" t="s">
        <v>265</v>
      </c>
      <c r="C105" s="138" t="s">
        <v>266</v>
      </c>
      <c r="D105" s="121" t="s">
        <v>112</v>
      </c>
      <c r="E105" s="125">
        <v>30</v>
      </c>
      <c r="F105" s="127">
        <v>0</v>
      </c>
      <c r="G105" s="210">
        <f>SUM(E105*F105)</f>
        <v>0</v>
      </c>
      <c r="H105" s="199">
        <v>0</v>
      </c>
      <c r="I105" s="127">
        <f>ROUND(E105*H105,2)</f>
        <v>0</v>
      </c>
      <c r="J105" s="127">
        <v>14.7</v>
      </c>
      <c r="K105" s="127">
        <f>ROUND(E105*J105,2)</f>
        <v>441</v>
      </c>
      <c r="L105" s="127">
        <v>21</v>
      </c>
      <c r="M105" s="127">
        <f>G105*(1+L105/100)</f>
        <v>0</v>
      </c>
      <c r="N105" s="121">
        <v>3.5E-4</v>
      </c>
      <c r="O105" s="121">
        <f>ROUND(E105*N105,5)</f>
        <v>1.0500000000000001E-2</v>
      </c>
      <c r="P105" s="121">
        <v>0</v>
      </c>
      <c r="Q105" s="121">
        <f>ROUND(E105*P105,5)</f>
        <v>0</v>
      </c>
      <c r="R105" s="121"/>
      <c r="S105" s="121"/>
      <c r="T105" s="122">
        <v>1.35E-2</v>
      </c>
      <c r="U105" s="121">
        <f>ROUND(E105*T105,2)</f>
        <v>0.41</v>
      </c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 t="s">
        <v>113</v>
      </c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  <c r="BH105" s="115"/>
    </row>
    <row r="106" spans="1:60" outlineLevel="1" x14ac:dyDescent="0.2">
      <c r="A106" s="209">
        <v>72</v>
      </c>
      <c r="B106" s="119" t="s">
        <v>267</v>
      </c>
      <c r="C106" s="138" t="s">
        <v>268</v>
      </c>
      <c r="D106" s="121" t="s">
        <v>112</v>
      </c>
      <c r="E106" s="125">
        <v>45.994999999999997</v>
      </c>
      <c r="F106" s="127">
        <v>0</v>
      </c>
      <c r="G106" s="210">
        <f>SUM(E106*F106)</f>
        <v>0</v>
      </c>
      <c r="H106" s="199">
        <v>0</v>
      </c>
      <c r="I106" s="127">
        <f>ROUND(E106*H106,2)</f>
        <v>0</v>
      </c>
      <c r="J106" s="127">
        <v>58.3</v>
      </c>
      <c r="K106" s="127">
        <f>ROUND(E106*J106,2)</f>
        <v>2681.51</v>
      </c>
      <c r="L106" s="127">
        <v>21</v>
      </c>
      <c r="M106" s="127">
        <f>G106*(1+L106/100)</f>
        <v>0</v>
      </c>
      <c r="N106" s="121">
        <v>1.6000000000000001E-4</v>
      </c>
      <c r="O106" s="121">
        <f>ROUND(E106*N106,5)</f>
        <v>7.3600000000000002E-3</v>
      </c>
      <c r="P106" s="121">
        <v>0</v>
      </c>
      <c r="Q106" s="121">
        <f>ROUND(E106*P106,5)</f>
        <v>0</v>
      </c>
      <c r="R106" s="121"/>
      <c r="S106" s="121"/>
      <c r="T106" s="122">
        <v>0.10902000000000001</v>
      </c>
      <c r="U106" s="121">
        <f>ROUND(E106*T106,2)</f>
        <v>5.01</v>
      </c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 t="s">
        <v>113</v>
      </c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5"/>
      <c r="BC106" s="115"/>
      <c r="BD106" s="115"/>
      <c r="BE106" s="115"/>
      <c r="BF106" s="115"/>
      <c r="BG106" s="115"/>
      <c r="BH106" s="115"/>
    </row>
    <row r="107" spans="1:60" ht="22.5" outlineLevel="1" x14ac:dyDescent="0.2">
      <c r="A107" s="209">
        <v>73</v>
      </c>
      <c r="B107" s="119" t="s">
        <v>269</v>
      </c>
      <c r="C107" s="138" t="s">
        <v>270</v>
      </c>
      <c r="D107" s="121" t="s">
        <v>112</v>
      </c>
      <c r="E107" s="125">
        <v>26.46</v>
      </c>
      <c r="F107" s="127">
        <v>0</v>
      </c>
      <c r="G107" s="210">
        <f>SUM(E107*F107)</f>
        <v>0</v>
      </c>
      <c r="H107" s="199">
        <v>0</v>
      </c>
      <c r="I107" s="127">
        <f>ROUND(E107*H107,2)</f>
        <v>0</v>
      </c>
      <c r="J107" s="127">
        <v>10.6</v>
      </c>
      <c r="K107" s="127">
        <f>ROUND(E107*J107,2)</f>
        <v>280.48</v>
      </c>
      <c r="L107" s="127">
        <v>21</v>
      </c>
      <c r="M107" s="127">
        <f>G107*(1+L107/100)</f>
        <v>0</v>
      </c>
      <c r="N107" s="121">
        <v>0</v>
      </c>
      <c r="O107" s="121">
        <f>ROUND(E107*N107,5)</f>
        <v>0</v>
      </c>
      <c r="P107" s="121">
        <v>0</v>
      </c>
      <c r="Q107" s="121">
        <f>ROUND(E107*P107,5)</f>
        <v>0</v>
      </c>
      <c r="R107" s="121"/>
      <c r="S107" s="121"/>
      <c r="T107" s="122">
        <v>4.3220000000000001E-2</v>
      </c>
      <c r="U107" s="121">
        <f>ROUND(E107*T107,2)</f>
        <v>1.1399999999999999</v>
      </c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 t="s">
        <v>113</v>
      </c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</row>
    <row r="108" spans="1:60" x14ac:dyDescent="0.2">
      <c r="A108" s="211" t="s">
        <v>108</v>
      </c>
      <c r="B108" s="120" t="s">
        <v>68</v>
      </c>
      <c r="C108" s="139" t="s">
        <v>69</v>
      </c>
      <c r="D108" s="123"/>
      <c r="E108" s="126"/>
      <c r="F108" s="128"/>
      <c r="G108" s="212">
        <f>SUMIF(AE109:AE109,"&lt;&gt;NOR",G109:G109)</f>
        <v>0</v>
      </c>
      <c r="H108" s="200"/>
      <c r="I108" s="128">
        <f>SUM(I109:I109)</f>
        <v>0</v>
      </c>
      <c r="J108" s="128"/>
      <c r="K108" s="128">
        <f>SUM(K109:K109)</f>
        <v>4310.5</v>
      </c>
      <c r="L108" s="128"/>
      <c r="M108" s="128">
        <f>SUM(M109:M109)</f>
        <v>0</v>
      </c>
      <c r="N108" s="123"/>
      <c r="O108" s="123">
        <f>SUM(O109:O109)</f>
        <v>0</v>
      </c>
      <c r="P108" s="123"/>
      <c r="Q108" s="123">
        <f>SUM(Q109:Q109)</f>
        <v>0</v>
      </c>
      <c r="R108" s="123"/>
      <c r="S108" s="123"/>
      <c r="T108" s="124"/>
      <c r="U108" s="123">
        <f>SUM(U109:U109)</f>
        <v>0</v>
      </c>
      <c r="AE108" t="s">
        <v>109</v>
      </c>
    </row>
    <row r="109" spans="1:60" outlineLevel="1" x14ac:dyDescent="0.2">
      <c r="A109" s="209">
        <v>74</v>
      </c>
      <c r="B109" s="119" t="s">
        <v>271</v>
      </c>
      <c r="C109" s="138" t="s">
        <v>272</v>
      </c>
      <c r="D109" s="121" t="s">
        <v>182</v>
      </c>
      <c r="E109" s="125">
        <v>1</v>
      </c>
      <c r="F109" s="127">
        <v>0</v>
      </c>
      <c r="G109" s="210">
        <f>SUM(E109*F109)</f>
        <v>0</v>
      </c>
      <c r="H109" s="199">
        <v>0</v>
      </c>
      <c r="I109" s="127">
        <f>ROUND(E109*H109,2)</f>
        <v>0</v>
      </c>
      <c r="J109" s="127">
        <v>4310.5</v>
      </c>
      <c r="K109" s="127">
        <f>ROUND(E109*J109,2)</f>
        <v>4310.5</v>
      </c>
      <c r="L109" s="127">
        <v>21</v>
      </c>
      <c r="M109" s="127">
        <f>G109*(1+L109/100)</f>
        <v>0</v>
      </c>
      <c r="N109" s="121">
        <v>0</v>
      </c>
      <c r="O109" s="121">
        <f>ROUND(E109*N109,5)</f>
        <v>0</v>
      </c>
      <c r="P109" s="121">
        <v>0</v>
      </c>
      <c r="Q109" s="121">
        <f>ROUND(E109*P109,5)</f>
        <v>0</v>
      </c>
      <c r="R109" s="121"/>
      <c r="S109" s="121"/>
      <c r="T109" s="122">
        <v>0</v>
      </c>
      <c r="U109" s="121">
        <f>ROUND(E109*T109,2)</f>
        <v>0</v>
      </c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 t="s">
        <v>113</v>
      </c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</row>
    <row r="110" spans="1:60" ht="25.5" x14ac:dyDescent="0.2">
      <c r="A110" s="211" t="s">
        <v>108</v>
      </c>
      <c r="B110" s="120" t="s">
        <v>70</v>
      </c>
      <c r="C110" s="139" t="s">
        <v>71</v>
      </c>
      <c r="D110" s="123"/>
      <c r="E110" s="126"/>
      <c r="F110" s="128"/>
      <c r="G110" s="212">
        <f>SUMIF(AE111:AE111,"&lt;&gt;NOR",G111:G111)</f>
        <v>0</v>
      </c>
      <c r="H110" s="200"/>
      <c r="I110" s="128">
        <f>SUM(I111:I111)</f>
        <v>0</v>
      </c>
      <c r="J110" s="128"/>
      <c r="K110" s="128">
        <f>SUM(K111:K111)</f>
        <v>1500</v>
      </c>
      <c r="L110" s="128"/>
      <c r="M110" s="128">
        <f>SUM(M111:M111)</f>
        <v>0</v>
      </c>
      <c r="N110" s="123"/>
      <c r="O110" s="123">
        <f>SUM(O111:O111)</f>
        <v>0</v>
      </c>
      <c r="P110" s="123"/>
      <c r="Q110" s="123">
        <f>SUM(Q111:Q111)</f>
        <v>0</v>
      </c>
      <c r="R110" s="123"/>
      <c r="S110" s="123"/>
      <c r="T110" s="124"/>
      <c r="U110" s="123">
        <f>SUM(U111:U111)</f>
        <v>0.75</v>
      </c>
      <c r="AE110" t="s">
        <v>109</v>
      </c>
    </row>
    <row r="111" spans="1:60" ht="22.5" outlineLevel="1" x14ac:dyDescent="0.2">
      <c r="A111" s="209">
        <v>75</v>
      </c>
      <c r="B111" s="119" t="s">
        <v>273</v>
      </c>
      <c r="C111" s="138" t="s">
        <v>274</v>
      </c>
      <c r="D111" s="121" t="s">
        <v>112</v>
      </c>
      <c r="E111" s="125">
        <v>50</v>
      </c>
      <c r="F111" s="127">
        <v>0</v>
      </c>
      <c r="G111" s="210">
        <f>SUM(E111*F111)</f>
        <v>0</v>
      </c>
      <c r="H111" s="199">
        <v>0</v>
      </c>
      <c r="I111" s="127">
        <f>ROUND(E111*H111,2)</f>
        <v>0</v>
      </c>
      <c r="J111" s="127">
        <v>30</v>
      </c>
      <c r="K111" s="127">
        <f>ROUND(E111*J111,2)</f>
        <v>1500</v>
      </c>
      <c r="L111" s="127">
        <v>21</v>
      </c>
      <c r="M111" s="127">
        <f>G111*(1+L111/100)</f>
        <v>0</v>
      </c>
      <c r="N111" s="121">
        <v>0</v>
      </c>
      <c r="O111" s="121">
        <f>ROUND(E111*N111,5)</f>
        <v>0</v>
      </c>
      <c r="P111" s="121">
        <v>0</v>
      </c>
      <c r="Q111" s="121">
        <f>ROUND(E111*P111,5)</f>
        <v>0</v>
      </c>
      <c r="R111" s="121"/>
      <c r="S111" s="121"/>
      <c r="T111" s="122">
        <v>1.4999999999999999E-2</v>
      </c>
      <c r="U111" s="121">
        <f>ROUND(E111*T111,2)</f>
        <v>0.75</v>
      </c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 t="s">
        <v>113</v>
      </c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  <c r="BH111" s="115"/>
    </row>
    <row r="112" spans="1:60" x14ac:dyDescent="0.2">
      <c r="A112" s="211" t="s">
        <v>108</v>
      </c>
      <c r="B112" s="120" t="s">
        <v>72</v>
      </c>
      <c r="C112" s="139" t="s">
        <v>73</v>
      </c>
      <c r="D112" s="123"/>
      <c r="E112" s="126"/>
      <c r="F112" s="128"/>
      <c r="G112" s="212">
        <f>SUMIF(AE113:AE131,"&lt;&gt;NOR",G113:G131)</f>
        <v>0</v>
      </c>
      <c r="H112" s="200"/>
      <c r="I112" s="128">
        <f>SUM(I113:I131)</f>
        <v>0</v>
      </c>
      <c r="J112" s="128"/>
      <c r="K112" s="128">
        <f>SUM(K113:K131)</f>
        <v>50568.399999999994</v>
      </c>
      <c r="L112" s="128"/>
      <c r="M112" s="128">
        <f>SUM(M113:M131)</f>
        <v>0</v>
      </c>
      <c r="N112" s="123"/>
      <c r="O112" s="123">
        <f>SUM(O113:O131)</f>
        <v>2.232E-2</v>
      </c>
      <c r="P112" s="123"/>
      <c r="Q112" s="123">
        <f>SUM(Q113:Q131)</f>
        <v>9.3857199999999992</v>
      </c>
      <c r="R112" s="123"/>
      <c r="S112" s="123"/>
      <c r="T112" s="124"/>
      <c r="U112" s="123">
        <f>SUM(U113:U131)</f>
        <v>90.74</v>
      </c>
      <c r="AE112" t="s">
        <v>109</v>
      </c>
    </row>
    <row r="113" spans="1:60" outlineLevel="1" x14ac:dyDescent="0.2">
      <c r="A113" s="209">
        <v>76</v>
      </c>
      <c r="B113" s="119" t="s">
        <v>275</v>
      </c>
      <c r="C113" s="138" t="s">
        <v>276</v>
      </c>
      <c r="D113" s="121" t="s">
        <v>112</v>
      </c>
      <c r="E113" s="125">
        <v>45.253</v>
      </c>
      <c r="F113" s="127">
        <v>0</v>
      </c>
      <c r="G113" s="210">
        <f t="shared" ref="G113:G123" si="28">SUM(E113*F113)</f>
        <v>0</v>
      </c>
      <c r="H113" s="199">
        <v>0</v>
      </c>
      <c r="I113" s="127">
        <f t="shared" ref="I113:I123" si="29">ROUND(E113*H113,2)</f>
        <v>0</v>
      </c>
      <c r="J113" s="127">
        <v>59</v>
      </c>
      <c r="K113" s="127">
        <f t="shared" ref="K113:K123" si="30">ROUND(E113*J113,2)</f>
        <v>2669.93</v>
      </c>
      <c r="L113" s="127">
        <v>21</v>
      </c>
      <c r="M113" s="127">
        <f t="shared" ref="M113:M123" si="31">G113*(1+L113/100)</f>
        <v>0</v>
      </c>
      <c r="N113" s="121">
        <v>0</v>
      </c>
      <c r="O113" s="121">
        <f t="shared" ref="O113:O123" si="32">ROUND(E113*N113,5)</f>
        <v>0</v>
      </c>
      <c r="P113" s="121">
        <v>0</v>
      </c>
      <c r="Q113" s="121">
        <f t="shared" ref="Q113:Q123" si="33">ROUND(E113*P113,5)</f>
        <v>0</v>
      </c>
      <c r="R113" s="121"/>
      <c r="S113" s="121"/>
      <c r="T113" s="122">
        <v>0.43</v>
      </c>
      <c r="U113" s="121">
        <f t="shared" ref="U113:U123" si="34">ROUND(E113*T113,2)</f>
        <v>19.46</v>
      </c>
      <c r="V113" s="115"/>
      <c r="W113" s="115"/>
      <c r="X113" s="115"/>
      <c r="Y113" s="115"/>
      <c r="Z113" s="115"/>
      <c r="AA113" s="115"/>
      <c r="AB113" s="115"/>
      <c r="AC113" s="115"/>
      <c r="AD113" s="115"/>
      <c r="AE113" s="115" t="s">
        <v>113</v>
      </c>
      <c r="AF113" s="115"/>
      <c r="AG113" s="115"/>
      <c r="AH113" s="115"/>
      <c r="AI113" s="115"/>
      <c r="AJ113" s="115"/>
      <c r="AK113" s="115"/>
      <c r="AL113" s="115"/>
      <c r="AM113" s="115"/>
      <c r="AN113" s="115"/>
      <c r="AO113" s="115"/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5"/>
      <c r="AZ113" s="115"/>
      <c r="BA113" s="115"/>
      <c r="BB113" s="115"/>
      <c r="BC113" s="115"/>
      <c r="BD113" s="115"/>
      <c r="BE113" s="115"/>
      <c r="BF113" s="115"/>
      <c r="BG113" s="115"/>
      <c r="BH113" s="115"/>
    </row>
    <row r="114" spans="1:60" outlineLevel="1" x14ac:dyDescent="0.2">
      <c r="A114" s="209">
        <v>77</v>
      </c>
      <c r="B114" s="119" t="s">
        <v>277</v>
      </c>
      <c r="C114" s="138" t="s">
        <v>278</v>
      </c>
      <c r="D114" s="121" t="s">
        <v>190</v>
      </c>
      <c r="E114" s="125">
        <v>2</v>
      </c>
      <c r="F114" s="127">
        <v>0</v>
      </c>
      <c r="G114" s="210">
        <f t="shared" si="28"/>
        <v>0</v>
      </c>
      <c r="H114" s="199">
        <v>0</v>
      </c>
      <c r="I114" s="127">
        <f t="shared" si="29"/>
        <v>0</v>
      </c>
      <c r="J114" s="127">
        <v>800</v>
      </c>
      <c r="K114" s="127">
        <f t="shared" si="30"/>
        <v>1600</v>
      </c>
      <c r="L114" s="127">
        <v>21</v>
      </c>
      <c r="M114" s="127">
        <f t="shared" si="31"/>
        <v>0</v>
      </c>
      <c r="N114" s="121">
        <v>0</v>
      </c>
      <c r="O114" s="121">
        <f t="shared" si="32"/>
        <v>0</v>
      </c>
      <c r="P114" s="121">
        <v>0.15</v>
      </c>
      <c r="Q114" s="121">
        <f t="shared" si="33"/>
        <v>0.3</v>
      </c>
      <c r="R114" s="121"/>
      <c r="S114" s="121"/>
      <c r="T114" s="122">
        <v>0.69299999999999995</v>
      </c>
      <c r="U114" s="121">
        <f t="shared" si="34"/>
        <v>1.39</v>
      </c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 t="s">
        <v>113</v>
      </c>
      <c r="AF114" s="115"/>
      <c r="AG114" s="115"/>
      <c r="AH114" s="115"/>
      <c r="AI114" s="115"/>
      <c r="AJ114" s="115"/>
      <c r="AK114" s="115"/>
      <c r="AL114" s="115"/>
      <c r="AM114" s="115"/>
      <c r="AN114" s="115"/>
      <c r="AO114" s="115"/>
      <c r="AP114" s="115"/>
      <c r="AQ114" s="115"/>
      <c r="AR114" s="115"/>
      <c r="AS114" s="115"/>
      <c r="AT114" s="115"/>
      <c r="AU114" s="115"/>
      <c r="AV114" s="115"/>
      <c r="AW114" s="115"/>
      <c r="AX114" s="115"/>
      <c r="AY114" s="115"/>
      <c r="AZ114" s="115"/>
      <c r="BA114" s="115"/>
      <c r="BB114" s="115"/>
      <c r="BC114" s="115"/>
      <c r="BD114" s="115"/>
      <c r="BE114" s="115"/>
      <c r="BF114" s="115"/>
      <c r="BG114" s="115"/>
      <c r="BH114" s="115"/>
    </row>
    <row r="115" spans="1:60" outlineLevel="1" x14ac:dyDescent="0.2">
      <c r="A115" s="209">
        <v>78</v>
      </c>
      <c r="B115" s="119" t="s">
        <v>279</v>
      </c>
      <c r="C115" s="138" t="s">
        <v>280</v>
      </c>
      <c r="D115" s="121" t="s">
        <v>112</v>
      </c>
      <c r="E115" s="125">
        <v>18.140499999999999</v>
      </c>
      <c r="F115" s="127">
        <v>0</v>
      </c>
      <c r="G115" s="210">
        <f t="shared" si="28"/>
        <v>0</v>
      </c>
      <c r="H115" s="199">
        <v>0</v>
      </c>
      <c r="I115" s="127">
        <f t="shared" si="29"/>
        <v>0</v>
      </c>
      <c r="J115" s="127">
        <v>222</v>
      </c>
      <c r="K115" s="127">
        <f t="shared" si="30"/>
        <v>4027.19</v>
      </c>
      <c r="L115" s="127">
        <v>21</v>
      </c>
      <c r="M115" s="127">
        <f t="shared" si="31"/>
        <v>0</v>
      </c>
      <c r="N115" s="121">
        <v>0</v>
      </c>
      <c r="O115" s="121">
        <f t="shared" si="32"/>
        <v>0</v>
      </c>
      <c r="P115" s="121">
        <v>5.0000000000000001E-3</v>
      </c>
      <c r="Q115" s="121">
        <f t="shared" si="33"/>
        <v>9.0700000000000003E-2</v>
      </c>
      <c r="R115" s="121"/>
      <c r="S115" s="121"/>
      <c r="T115" s="122">
        <v>0.51</v>
      </c>
      <c r="U115" s="121">
        <f t="shared" si="34"/>
        <v>9.25</v>
      </c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 t="s">
        <v>113</v>
      </c>
      <c r="AF115" s="115"/>
      <c r="AG115" s="115"/>
      <c r="AH115" s="115"/>
      <c r="AI115" s="115"/>
      <c r="AJ115" s="115"/>
      <c r="AK115" s="115"/>
      <c r="AL115" s="115"/>
      <c r="AM115" s="115"/>
      <c r="AN115" s="115"/>
      <c r="AO115" s="115"/>
      <c r="AP115" s="115"/>
      <c r="AQ115" s="115"/>
      <c r="AR115" s="115"/>
      <c r="AS115" s="115"/>
      <c r="AT115" s="115"/>
      <c r="AU115" s="115"/>
      <c r="AV115" s="115"/>
      <c r="AW115" s="115"/>
      <c r="AX115" s="115"/>
      <c r="AY115" s="115"/>
      <c r="AZ115" s="115"/>
      <c r="BA115" s="115"/>
      <c r="BB115" s="115"/>
      <c r="BC115" s="115"/>
      <c r="BD115" s="115"/>
      <c r="BE115" s="115"/>
      <c r="BF115" s="115"/>
      <c r="BG115" s="115"/>
      <c r="BH115" s="115"/>
    </row>
    <row r="116" spans="1:60" outlineLevel="1" x14ac:dyDescent="0.2">
      <c r="A116" s="209">
        <v>79</v>
      </c>
      <c r="B116" s="119" t="s">
        <v>281</v>
      </c>
      <c r="C116" s="138" t="s">
        <v>282</v>
      </c>
      <c r="D116" s="121" t="s">
        <v>112</v>
      </c>
      <c r="E116" s="125">
        <v>18.140499999999999</v>
      </c>
      <c r="F116" s="127">
        <v>0</v>
      </c>
      <c r="G116" s="210">
        <f t="shared" si="28"/>
        <v>0</v>
      </c>
      <c r="H116" s="199">
        <v>0</v>
      </c>
      <c r="I116" s="127">
        <f t="shared" si="29"/>
        <v>0</v>
      </c>
      <c r="J116" s="127">
        <v>47.9</v>
      </c>
      <c r="K116" s="127">
        <f t="shared" si="30"/>
        <v>868.93</v>
      </c>
      <c r="L116" s="127">
        <v>21</v>
      </c>
      <c r="M116" s="127">
        <f t="shared" si="31"/>
        <v>0</v>
      </c>
      <c r="N116" s="121">
        <v>0</v>
      </c>
      <c r="O116" s="121">
        <f t="shared" si="32"/>
        <v>0</v>
      </c>
      <c r="P116" s="121">
        <v>2E-3</v>
      </c>
      <c r="Q116" s="121">
        <f t="shared" si="33"/>
        <v>3.628E-2</v>
      </c>
      <c r="R116" s="121"/>
      <c r="S116" s="121"/>
      <c r="T116" s="122">
        <v>0.1</v>
      </c>
      <c r="U116" s="121">
        <f t="shared" si="34"/>
        <v>1.81</v>
      </c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 t="s">
        <v>113</v>
      </c>
      <c r="AF116" s="115"/>
      <c r="AG116" s="115"/>
      <c r="AH116" s="115"/>
      <c r="AI116" s="115"/>
      <c r="AJ116" s="115"/>
      <c r="AK116" s="115"/>
      <c r="AL116" s="115"/>
      <c r="AM116" s="115"/>
      <c r="AN116" s="115"/>
      <c r="AO116" s="115"/>
      <c r="AP116" s="115"/>
      <c r="AQ116" s="115"/>
      <c r="AR116" s="115"/>
      <c r="AS116" s="115"/>
      <c r="AT116" s="115"/>
      <c r="AU116" s="115"/>
      <c r="AV116" s="115"/>
      <c r="AW116" s="115"/>
      <c r="AX116" s="115"/>
      <c r="AY116" s="115"/>
      <c r="AZ116" s="115"/>
      <c r="BA116" s="115"/>
      <c r="BB116" s="115"/>
      <c r="BC116" s="115"/>
      <c r="BD116" s="115"/>
      <c r="BE116" s="115"/>
      <c r="BF116" s="115"/>
      <c r="BG116" s="115"/>
      <c r="BH116" s="115"/>
    </row>
    <row r="117" spans="1:60" ht="22.5" outlineLevel="1" x14ac:dyDescent="0.2">
      <c r="A117" s="209">
        <v>80</v>
      </c>
      <c r="B117" s="119" t="s">
        <v>283</v>
      </c>
      <c r="C117" s="138" t="s">
        <v>284</v>
      </c>
      <c r="D117" s="121" t="s">
        <v>112</v>
      </c>
      <c r="E117" s="125">
        <v>60</v>
      </c>
      <c r="F117" s="127">
        <v>0</v>
      </c>
      <c r="G117" s="210">
        <f t="shared" si="28"/>
        <v>0</v>
      </c>
      <c r="H117" s="199">
        <v>0</v>
      </c>
      <c r="I117" s="127">
        <f t="shared" si="29"/>
        <v>0</v>
      </c>
      <c r="J117" s="127">
        <v>29</v>
      </c>
      <c r="K117" s="127">
        <f t="shared" si="30"/>
        <v>1740</v>
      </c>
      <c r="L117" s="127">
        <v>21</v>
      </c>
      <c r="M117" s="127">
        <f t="shared" si="31"/>
        <v>0</v>
      </c>
      <c r="N117" s="121">
        <v>2.0000000000000002E-5</v>
      </c>
      <c r="O117" s="121">
        <f t="shared" si="32"/>
        <v>1.1999999999999999E-3</v>
      </c>
      <c r="P117" s="121">
        <v>0</v>
      </c>
      <c r="Q117" s="121">
        <f t="shared" si="33"/>
        <v>0</v>
      </c>
      <c r="R117" s="121"/>
      <c r="S117" s="121"/>
      <c r="T117" s="122">
        <v>2.9000000000000001E-2</v>
      </c>
      <c r="U117" s="121">
        <f t="shared" si="34"/>
        <v>1.74</v>
      </c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 t="s">
        <v>113</v>
      </c>
      <c r="AF117" s="115"/>
      <c r="AG117" s="115"/>
      <c r="AH117" s="115"/>
      <c r="AI117" s="115"/>
      <c r="AJ117" s="115"/>
      <c r="AK117" s="115"/>
      <c r="AL117" s="115"/>
      <c r="AM117" s="115"/>
      <c r="AN117" s="115"/>
      <c r="AO117" s="115"/>
      <c r="AP117" s="115"/>
      <c r="AQ117" s="115"/>
      <c r="AR117" s="115"/>
      <c r="AS117" s="115"/>
      <c r="AT117" s="115"/>
      <c r="AU117" s="115"/>
      <c r="AV117" s="115"/>
      <c r="AW117" s="115"/>
      <c r="AX117" s="115"/>
      <c r="AY117" s="115"/>
      <c r="AZ117" s="115"/>
      <c r="BA117" s="115"/>
      <c r="BB117" s="115"/>
      <c r="BC117" s="115"/>
      <c r="BD117" s="115"/>
      <c r="BE117" s="115"/>
      <c r="BF117" s="115"/>
      <c r="BG117" s="115"/>
      <c r="BH117" s="115"/>
    </row>
    <row r="118" spans="1:60" outlineLevel="1" x14ac:dyDescent="0.2">
      <c r="A118" s="209">
        <v>81</v>
      </c>
      <c r="B118" s="119" t="s">
        <v>285</v>
      </c>
      <c r="C118" s="138" t="s">
        <v>286</v>
      </c>
      <c r="D118" s="121" t="s">
        <v>112</v>
      </c>
      <c r="E118" s="125">
        <v>19</v>
      </c>
      <c r="F118" s="127">
        <v>0</v>
      </c>
      <c r="G118" s="210">
        <f t="shared" si="28"/>
        <v>0</v>
      </c>
      <c r="H118" s="199">
        <v>0</v>
      </c>
      <c r="I118" s="127">
        <f t="shared" si="29"/>
        <v>0</v>
      </c>
      <c r="J118" s="127">
        <v>25</v>
      </c>
      <c r="K118" s="127">
        <f t="shared" si="30"/>
        <v>475</v>
      </c>
      <c r="L118" s="127">
        <v>21</v>
      </c>
      <c r="M118" s="127">
        <f t="shared" si="31"/>
        <v>0</v>
      </c>
      <c r="N118" s="121">
        <v>0</v>
      </c>
      <c r="O118" s="121">
        <f t="shared" si="32"/>
        <v>0</v>
      </c>
      <c r="P118" s="121">
        <v>0</v>
      </c>
      <c r="Q118" s="121">
        <f t="shared" si="33"/>
        <v>0</v>
      </c>
      <c r="R118" s="121"/>
      <c r="S118" s="121"/>
      <c r="T118" s="122">
        <v>0</v>
      </c>
      <c r="U118" s="121">
        <f t="shared" si="34"/>
        <v>0</v>
      </c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 t="s">
        <v>113</v>
      </c>
      <c r="AF118" s="115"/>
      <c r="AG118" s="115"/>
      <c r="AH118" s="115"/>
      <c r="AI118" s="115"/>
      <c r="AJ118" s="115"/>
      <c r="AK118" s="115"/>
      <c r="AL118" s="115"/>
      <c r="AM118" s="115"/>
      <c r="AN118" s="115"/>
      <c r="AO118" s="115"/>
      <c r="AP118" s="115"/>
      <c r="AQ118" s="115"/>
      <c r="AR118" s="115"/>
      <c r="AS118" s="115"/>
      <c r="AT118" s="115"/>
      <c r="AU118" s="115"/>
      <c r="AV118" s="115"/>
      <c r="AW118" s="115"/>
      <c r="AX118" s="115"/>
      <c r="AY118" s="115"/>
      <c r="AZ118" s="115"/>
      <c r="BA118" s="115"/>
      <c r="BB118" s="115"/>
      <c r="BC118" s="115"/>
      <c r="BD118" s="115"/>
      <c r="BE118" s="115"/>
      <c r="BF118" s="115"/>
      <c r="BG118" s="115"/>
      <c r="BH118" s="115"/>
    </row>
    <row r="119" spans="1:60" ht="22.5" outlineLevel="1" x14ac:dyDescent="0.2">
      <c r="A119" s="209">
        <v>82</v>
      </c>
      <c r="B119" s="119" t="s">
        <v>287</v>
      </c>
      <c r="C119" s="138" t="s">
        <v>288</v>
      </c>
      <c r="D119" s="121" t="s">
        <v>182</v>
      </c>
      <c r="E119" s="125">
        <v>1</v>
      </c>
      <c r="F119" s="127">
        <v>0</v>
      </c>
      <c r="G119" s="210">
        <f t="shared" si="28"/>
        <v>0</v>
      </c>
      <c r="H119" s="199">
        <v>0</v>
      </c>
      <c r="I119" s="127">
        <f t="shared" si="29"/>
        <v>0</v>
      </c>
      <c r="J119" s="127">
        <v>3735</v>
      </c>
      <c r="K119" s="127">
        <f t="shared" si="30"/>
        <v>3735</v>
      </c>
      <c r="L119" s="127">
        <v>21</v>
      </c>
      <c r="M119" s="127">
        <f t="shared" si="31"/>
        <v>0</v>
      </c>
      <c r="N119" s="121">
        <v>0</v>
      </c>
      <c r="O119" s="121">
        <f t="shared" si="32"/>
        <v>0</v>
      </c>
      <c r="P119" s="121">
        <v>0.28000000000000003</v>
      </c>
      <c r="Q119" s="121">
        <f t="shared" si="33"/>
        <v>0.28000000000000003</v>
      </c>
      <c r="R119" s="121"/>
      <c r="S119" s="121"/>
      <c r="T119" s="122">
        <v>0</v>
      </c>
      <c r="U119" s="121">
        <f t="shared" si="34"/>
        <v>0</v>
      </c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 t="s">
        <v>113</v>
      </c>
      <c r="AF119" s="115"/>
      <c r="AG119" s="115"/>
      <c r="AH119" s="115"/>
      <c r="AI119" s="115"/>
      <c r="AJ119" s="115"/>
      <c r="AK119" s="115"/>
      <c r="AL119" s="115"/>
      <c r="AM119" s="115"/>
      <c r="AN119" s="115"/>
      <c r="AO119" s="115"/>
      <c r="AP119" s="115"/>
      <c r="AQ119" s="115"/>
      <c r="AR119" s="115"/>
      <c r="AS119" s="115"/>
      <c r="AT119" s="115"/>
      <c r="AU119" s="115"/>
      <c r="AV119" s="115"/>
      <c r="AW119" s="115"/>
      <c r="AX119" s="115"/>
      <c r="AY119" s="115"/>
      <c r="AZ119" s="115"/>
      <c r="BA119" s="115"/>
      <c r="BB119" s="115"/>
      <c r="BC119" s="115"/>
      <c r="BD119" s="115"/>
      <c r="BE119" s="115"/>
      <c r="BF119" s="115"/>
      <c r="BG119" s="115"/>
      <c r="BH119" s="115"/>
    </row>
    <row r="120" spans="1:60" ht="22.5" outlineLevel="1" x14ac:dyDescent="0.2">
      <c r="A120" s="209">
        <v>83</v>
      </c>
      <c r="B120" s="119" t="s">
        <v>289</v>
      </c>
      <c r="C120" s="138" t="s">
        <v>290</v>
      </c>
      <c r="D120" s="121" t="s">
        <v>112</v>
      </c>
      <c r="E120" s="125">
        <v>23.071999999999999</v>
      </c>
      <c r="F120" s="127">
        <v>0</v>
      </c>
      <c r="G120" s="210">
        <f t="shared" si="28"/>
        <v>0</v>
      </c>
      <c r="H120" s="199">
        <v>0</v>
      </c>
      <c r="I120" s="127">
        <f t="shared" si="29"/>
        <v>0</v>
      </c>
      <c r="J120" s="127">
        <v>326.5</v>
      </c>
      <c r="K120" s="127">
        <f t="shared" si="30"/>
        <v>7533.01</v>
      </c>
      <c r="L120" s="127">
        <v>21</v>
      </c>
      <c r="M120" s="127">
        <f t="shared" si="31"/>
        <v>0</v>
      </c>
      <c r="N120" s="121">
        <v>3.3E-4</v>
      </c>
      <c r="O120" s="121">
        <f t="shared" si="32"/>
        <v>7.6099999999999996E-3</v>
      </c>
      <c r="P120" s="121">
        <v>2.198E-2</v>
      </c>
      <c r="Q120" s="121">
        <f t="shared" si="33"/>
        <v>0.50712000000000002</v>
      </c>
      <c r="R120" s="121"/>
      <c r="S120" s="121"/>
      <c r="T120" s="122">
        <v>0.32500000000000001</v>
      </c>
      <c r="U120" s="121">
        <f t="shared" si="34"/>
        <v>7.5</v>
      </c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 t="s">
        <v>113</v>
      </c>
      <c r="AF120" s="115"/>
      <c r="AG120" s="115"/>
      <c r="AH120" s="115"/>
      <c r="AI120" s="115"/>
      <c r="AJ120" s="115"/>
      <c r="AK120" s="115"/>
      <c r="AL120" s="115"/>
      <c r="AM120" s="115"/>
      <c r="AN120" s="115"/>
      <c r="AO120" s="115"/>
      <c r="AP120" s="115"/>
      <c r="AQ120" s="115"/>
      <c r="AR120" s="115"/>
      <c r="AS120" s="115"/>
      <c r="AT120" s="115"/>
      <c r="AU120" s="115"/>
      <c r="AV120" s="115"/>
      <c r="AW120" s="115"/>
      <c r="AX120" s="115"/>
      <c r="AY120" s="115"/>
      <c r="AZ120" s="115"/>
      <c r="BA120" s="115"/>
      <c r="BB120" s="115"/>
      <c r="BC120" s="115"/>
      <c r="BD120" s="115"/>
      <c r="BE120" s="115"/>
      <c r="BF120" s="115"/>
      <c r="BG120" s="115"/>
      <c r="BH120" s="115"/>
    </row>
    <row r="121" spans="1:60" outlineLevel="1" x14ac:dyDescent="0.2">
      <c r="A121" s="209">
        <v>84</v>
      </c>
      <c r="B121" s="119" t="s">
        <v>291</v>
      </c>
      <c r="C121" s="138" t="s">
        <v>292</v>
      </c>
      <c r="D121" s="121" t="s">
        <v>112</v>
      </c>
      <c r="E121" s="125">
        <v>18.140499999999999</v>
      </c>
      <c r="F121" s="127">
        <v>0</v>
      </c>
      <c r="G121" s="210">
        <f t="shared" si="28"/>
        <v>0</v>
      </c>
      <c r="H121" s="199">
        <v>0</v>
      </c>
      <c r="I121" s="127">
        <f t="shared" si="29"/>
        <v>0</v>
      </c>
      <c r="J121" s="127">
        <v>359</v>
      </c>
      <c r="K121" s="127">
        <f t="shared" si="30"/>
        <v>6512.44</v>
      </c>
      <c r="L121" s="127">
        <v>21</v>
      </c>
      <c r="M121" s="127">
        <f t="shared" si="31"/>
        <v>0</v>
      </c>
      <c r="N121" s="121">
        <v>0</v>
      </c>
      <c r="O121" s="121">
        <f t="shared" si="32"/>
        <v>0</v>
      </c>
      <c r="P121" s="121">
        <v>1.26E-2</v>
      </c>
      <c r="Q121" s="121">
        <f t="shared" si="33"/>
        <v>0.22857</v>
      </c>
      <c r="R121" s="121"/>
      <c r="S121" s="121"/>
      <c r="T121" s="122">
        <v>0.33</v>
      </c>
      <c r="U121" s="121">
        <f t="shared" si="34"/>
        <v>5.99</v>
      </c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 t="s">
        <v>113</v>
      </c>
      <c r="AF121" s="115"/>
      <c r="AG121" s="115"/>
      <c r="AH121" s="115"/>
      <c r="AI121" s="115"/>
      <c r="AJ121" s="115"/>
      <c r="AK121" s="115"/>
      <c r="AL121" s="115"/>
      <c r="AM121" s="115"/>
      <c r="AN121" s="115"/>
      <c r="AO121" s="115"/>
      <c r="AP121" s="115"/>
      <c r="AQ121" s="115"/>
      <c r="AR121" s="115"/>
      <c r="AS121" s="115"/>
      <c r="AT121" s="115"/>
      <c r="AU121" s="115"/>
      <c r="AV121" s="115"/>
      <c r="AW121" s="115"/>
      <c r="AX121" s="115"/>
      <c r="AY121" s="115"/>
      <c r="AZ121" s="115"/>
      <c r="BA121" s="115"/>
      <c r="BB121" s="115"/>
      <c r="BC121" s="115"/>
      <c r="BD121" s="115"/>
      <c r="BE121" s="115"/>
      <c r="BF121" s="115"/>
      <c r="BG121" s="115"/>
      <c r="BH121" s="115"/>
    </row>
    <row r="122" spans="1:60" ht="22.5" outlineLevel="1" x14ac:dyDescent="0.2">
      <c r="A122" s="209">
        <v>85</v>
      </c>
      <c r="B122" s="119" t="s">
        <v>293</v>
      </c>
      <c r="C122" s="138" t="s">
        <v>294</v>
      </c>
      <c r="D122" s="121" t="s">
        <v>112</v>
      </c>
      <c r="E122" s="125">
        <v>18.140499999999999</v>
      </c>
      <c r="F122" s="127">
        <v>0</v>
      </c>
      <c r="G122" s="210">
        <f t="shared" si="28"/>
        <v>0</v>
      </c>
      <c r="H122" s="199">
        <v>0</v>
      </c>
      <c r="I122" s="127">
        <f t="shared" si="29"/>
        <v>0</v>
      </c>
      <c r="J122" s="127">
        <v>78.8</v>
      </c>
      <c r="K122" s="127">
        <f t="shared" si="30"/>
        <v>1429.47</v>
      </c>
      <c r="L122" s="127">
        <v>21</v>
      </c>
      <c r="M122" s="127">
        <f t="shared" si="31"/>
        <v>0</v>
      </c>
      <c r="N122" s="121">
        <v>0</v>
      </c>
      <c r="O122" s="121">
        <f t="shared" si="32"/>
        <v>0</v>
      </c>
      <c r="P122" s="121">
        <v>0.02</v>
      </c>
      <c r="Q122" s="121">
        <f t="shared" si="33"/>
        <v>0.36281000000000002</v>
      </c>
      <c r="R122" s="121"/>
      <c r="S122" s="121"/>
      <c r="T122" s="122">
        <v>0.23</v>
      </c>
      <c r="U122" s="121">
        <f t="shared" si="34"/>
        <v>4.17</v>
      </c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 t="s">
        <v>113</v>
      </c>
      <c r="AF122" s="115"/>
      <c r="AG122" s="115"/>
      <c r="AH122" s="115"/>
      <c r="AI122" s="115"/>
      <c r="AJ122" s="115"/>
      <c r="AK122" s="115"/>
      <c r="AL122" s="115"/>
      <c r="AM122" s="115"/>
      <c r="AN122" s="115"/>
      <c r="AO122" s="115"/>
      <c r="AP122" s="115"/>
      <c r="AQ122" s="115"/>
      <c r="AR122" s="115"/>
      <c r="AS122" s="115"/>
      <c r="AT122" s="115"/>
      <c r="AU122" s="115"/>
      <c r="AV122" s="115"/>
      <c r="AW122" s="115"/>
      <c r="AX122" s="115"/>
      <c r="AY122" s="115"/>
      <c r="AZ122" s="115"/>
      <c r="BA122" s="115"/>
      <c r="BB122" s="115"/>
      <c r="BC122" s="115"/>
      <c r="BD122" s="115"/>
      <c r="BE122" s="115"/>
      <c r="BF122" s="115"/>
      <c r="BG122" s="115"/>
      <c r="BH122" s="115"/>
    </row>
    <row r="123" spans="1:60" outlineLevel="1" x14ac:dyDescent="0.2">
      <c r="A123" s="209">
        <v>86</v>
      </c>
      <c r="B123" s="119" t="s">
        <v>295</v>
      </c>
      <c r="C123" s="138" t="s">
        <v>296</v>
      </c>
      <c r="D123" s="121" t="s">
        <v>112</v>
      </c>
      <c r="E123" s="125">
        <v>3.4</v>
      </c>
      <c r="F123" s="127">
        <v>0</v>
      </c>
      <c r="G123" s="210">
        <f t="shared" si="28"/>
        <v>0</v>
      </c>
      <c r="H123" s="199">
        <v>0</v>
      </c>
      <c r="I123" s="127">
        <f t="shared" si="29"/>
        <v>0</v>
      </c>
      <c r="J123" s="127">
        <v>321.5</v>
      </c>
      <c r="K123" s="127">
        <f t="shared" si="30"/>
        <v>1093.0999999999999</v>
      </c>
      <c r="L123" s="127">
        <v>21</v>
      </c>
      <c r="M123" s="127">
        <f t="shared" si="31"/>
        <v>0</v>
      </c>
      <c r="N123" s="121">
        <v>3.4000000000000002E-4</v>
      </c>
      <c r="O123" s="121">
        <f t="shared" si="32"/>
        <v>1.16E-3</v>
      </c>
      <c r="P123" s="121">
        <v>0.27500000000000002</v>
      </c>
      <c r="Q123" s="121">
        <f t="shared" si="33"/>
        <v>0.93500000000000005</v>
      </c>
      <c r="R123" s="121"/>
      <c r="S123" s="121"/>
      <c r="T123" s="122">
        <v>1.0529999999999999</v>
      </c>
      <c r="U123" s="121">
        <f t="shared" si="34"/>
        <v>3.58</v>
      </c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 t="s">
        <v>113</v>
      </c>
      <c r="AF123" s="115"/>
      <c r="AG123" s="115"/>
      <c r="AH123" s="115"/>
      <c r="AI123" s="115"/>
      <c r="AJ123" s="115"/>
      <c r="AK123" s="115"/>
      <c r="AL123" s="115"/>
      <c r="AM123" s="115"/>
      <c r="AN123" s="115"/>
      <c r="AO123" s="115"/>
      <c r="AP123" s="115"/>
      <c r="AQ123" s="115"/>
      <c r="AR123" s="115"/>
      <c r="AS123" s="115"/>
      <c r="AT123" s="115"/>
      <c r="AU123" s="115"/>
      <c r="AV123" s="115"/>
      <c r="AW123" s="115"/>
      <c r="AX123" s="115"/>
      <c r="AY123" s="115"/>
      <c r="AZ123" s="115"/>
      <c r="BA123" s="115"/>
      <c r="BB123" s="115"/>
      <c r="BC123" s="115"/>
      <c r="BD123" s="115"/>
      <c r="BE123" s="115"/>
      <c r="BF123" s="115"/>
      <c r="BG123" s="115"/>
      <c r="BH123" s="115"/>
    </row>
    <row r="124" spans="1:60" outlineLevel="1" x14ac:dyDescent="0.2">
      <c r="A124" s="209"/>
      <c r="B124" s="119"/>
      <c r="C124" s="249" t="s">
        <v>297</v>
      </c>
      <c r="D124" s="250"/>
      <c r="E124" s="251"/>
      <c r="F124" s="252"/>
      <c r="G124" s="253"/>
      <c r="H124" s="199"/>
      <c r="I124" s="127"/>
      <c r="J124" s="127"/>
      <c r="K124" s="127"/>
      <c r="L124" s="127"/>
      <c r="M124" s="127"/>
      <c r="N124" s="121"/>
      <c r="O124" s="121"/>
      <c r="P124" s="121"/>
      <c r="Q124" s="121"/>
      <c r="R124" s="121"/>
      <c r="S124" s="121"/>
      <c r="T124" s="122"/>
      <c r="U124" s="121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 t="s">
        <v>120</v>
      </c>
      <c r="AF124" s="115"/>
      <c r="AG124" s="115"/>
      <c r="AH124" s="115"/>
      <c r="AI124" s="115"/>
      <c r="AJ124" s="115"/>
      <c r="AK124" s="115"/>
      <c r="AL124" s="115"/>
      <c r="AM124" s="115"/>
      <c r="AN124" s="115"/>
      <c r="AO124" s="115"/>
      <c r="AP124" s="115"/>
      <c r="AQ124" s="115"/>
      <c r="AR124" s="115"/>
      <c r="AS124" s="115"/>
      <c r="AT124" s="115"/>
      <c r="AU124" s="115"/>
      <c r="AV124" s="115"/>
      <c r="AW124" s="115"/>
      <c r="AX124" s="115"/>
      <c r="AY124" s="115"/>
      <c r="AZ124" s="115"/>
      <c r="BA124" s="116" t="str">
        <f>C124</f>
        <v>pro usatení zárubní</v>
      </c>
      <c r="BB124" s="115"/>
      <c r="BC124" s="115"/>
      <c r="BD124" s="115"/>
      <c r="BE124" s="115"/>
      <c r="BF124" s="115"/>
      <c r="BG124" s="115"/>
      <c r="BH124" s="115"/>
    </row>
    <row r="125" spans="1:60" outlineLevel="1" x14ac:dyDescent="0.2">
      <c r="A125" s="209">
        <v>87</v>
      </c>
      <c r="B125" s="119" t="s">
        <v>298</v>
      </c>
      <c r="C125" s="138" t="s">
        <v>299</v>
      </c>
      <c r="D125" s="121" t="s">
        <v>116</v>
      </c>
      <c r="E125" s="125">
        <v>5</v>
      </c>
      <c r="F125" s="127">
        <v>0</v>
      </c>
      <c r="G125" s="210">
        <f t="shared" ref="G125:G131" si="35">SUM(E125*F125)</f>
        <v>0</v>
      </c>
      <c r="H125" s="199">
        <v>0</v>
      </c>
      <c r="I125" s="127">
        <f t="shared" ref="I125:I131" si="36">ROUND(E125*H125,2)</f>
        <v>0</v>
      </c>
      <c r="J125" s="127">
        <v>16.2</v>
      </c>
      <c r="K125" s="127">
        <f t="shared" ref="K125:K131" si="37">ROUND(E125*J125,2)</f>
        <v>81</v>
      </c>
      <c r="L125" s="127">
        <v>21</v>
      </c>
      <c r="M125" s="127">
        <f t="shared" ref="M125:M131" si="38">G125*(1+L125/100)</f>
        <v>0</v>
      </c>
      <c r="N125" s="121">
        <v>0</v>
      </c>
      <c r="O125" s="121">
        <f t="shared" ref="O125:O131" si="39">ROUND(E125*N125,5)</f>
        <v>0</v>
      </c>
      <c r="P125" s="121">
        <v>0</v>
      </c>
      <c r="Q125" s="121">
        <f t="shared" ref="Q125:Q131" si="40">ROUND(E125*P125,5)</f>
        <v>0</v>
      </c>
      <c r="R125" s="121"/>
      <c r="S125" s="121"/>
      <c r="T125" s="122">
        <v>0</v>
      </c>
      <c r="U125" s="121">
        <f t="shared" ref="U125:U131" si="41">ROUND(E125*T125,2)</f>
        <v>0</v>
      </c>
      <c r="V125" s="115"/>
      <c r="W125" s="115"/>
      <c r="X125" s="115"/>
      <c r="Y125" s="115"/>
      <c r="Z125" s="115"/>
      <c r="AA125" s="115"/>
      <c r="AB125" s="115"/>
      <c r="AC125" s="115"/>
      <c r="AD125" s="115"/>
      <c r="AE125" s="115" t="s">
        <v>113</v>
      </c>
      <c r="AF125" s="115"/>
      <c r="AG125" s="115"/>
      <c r="AH125" s="115"/>
      <c r="AI125" s="115"/>
      <c r="AJ125" s="115"/>
      <c r="AK125" s="115"/>
      <c r="AL125" s="115"/>
      <c r="AM125" s="115"/>
      <c r="AN125" s="115"/>
      <c r="AO125" s="115"/>
      <c r="AP125" s="115"/>
      <c r="AQ125" s="115"/>
      <c r="AR125" s="115"/>
      <c r="AS125" s="115"/>
      <c r="AT125" s="115"/>
      <c r="AU125" s="115"/>
      <c r="AV125" s="115"/>
      <c r="AW125" s="115"/>
      <c r="AX125" s="115"/>
      <c r="AY125" s="115"/>
      <c r="AZ125" s="115"/>
      <c r="BA125" s="115"/>
      <c r="BB125" s="115"/>
      <c r="BC125" s="115"/>
      <c r="BD125" s="115"/>
      <c r="BE125" s="115"/>
      <c r="BF125" s="115"/>
      <c r="BG125" s="115"/>
      <c r="BH125" s="115"/>
    </row>
    <row r="126" spans="1:60" outlineLevel="1" x14ac:dyDescent="0.2">
      <c r="A126" s="209">
        <v>88</v>
      </c>
      <c r="B126" s="119" t="s">
        <v>300</v>
      </c>
      <c r="C126" s="138" t="s">
        <v>301</v>
      </c>
      <c r="D126" s="121" t="s">
        <v>112</v>
      </c>
      <c r="E126" s="125">
        <v>7.4</v>
      </c>
      <c r="F126" s="127">
        <v>0</v>
      </c>
      <c r="G126" s="210">
        <f t="shared" si="35"/>
        <v>0</v>
      </c>
      <c r="H126" s="199">
        <v>0</v>
      </c>
      <c r="I126" s="127">
        <f t="shared" si="36"/>
        <v>0</v>
      </c>
      <c r="J126" s="127">
        <v>424</v>
      </c>
      <c r="K126" s="127">
        <f t="shared" si="37"/>
        <v>3137.6</v>
      </c>
      <c r="L126" s="127">
        <v>21</v>
      </c>
      <c r="M126" s="127">
        <f t="shared" si="38"/>
        <v>0</v>
      </c>
      <c r="N126" s="121">
        <v>1.17E-3</v>
      </c>
      <c r="O126" s="121">
        <f t="shared" si="39"/>
        <v>8.6599999999999993E-3</v>
      </c>
      <c r="P126" s="121">
        <v>7.5999999999999998E-2</v>
      </c>
      <c r="Q126" s="121">
        <f t="shared" si="40"/>
        <v>0.56240000000000001</v>
      </c>
      <c r="R126" s="121"/>
      <c r="S126" s="121"/>
      <c r="T126" s="122">
        <v>0.93899999999999995</v>
      </c>
      <c r="U126" s="121">
        <f t="shared" si="41"/>
        <v>6.95</v>
      </c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 t="s">
        <v>113</v>
      </c>
      <c r="AF126" s="115"/>
      <c r="AG126" s="115"/>
      <c r="AH126" s="115"/>
      <c r="AI126" s="115"/>
      <c r="AJ126" s="115"/>
      <c r="AK126" s="115"/>
      <c r="AL126" s="115"/>
      <c r="AM126" s="115"/>
      <c r="AN126" s="115"/>
      <c r="AO126" s="115"/>
      <c r="AP126" s="115"/>
      <c r="AQ126" s="115"/>
      <c r="AR126" s="115"/>
      <c r="AS126" s="115"/>
      <c r="AT126" s="115"/>
      <c r="AU126" s="115"/>
      <c r="AV126" s="115"/>
      <c r="AW126" s="115"/>
      <c r="AX126" s="115"/>
      <c r="AY126" s="115"/>
      <c r="AZ126" s="115"/>
      <c r="BA126" s="115"/>
      <c r="BB126" s="115"/>
      <c r="BC126" s="115"/>
      <c r="BD126" s="115"/>
      <c r="BE126" s="115"/>
      <c r="BF126" s="115"/>
      <c r="BG126" s="115"/>
      <c r="BH126" s="115"/>
    </row>
    <row r="127" spans="1:60" outlineLevel="1" x14ac:dyDescent="0.2">
      <c r="A127" s="209">
        <v>89</v>
      </c>
      <c r="B127" s="119" t="s">
        <v>302</v>
      </c>
      <c r="C127" s="138" t="s">
        <v>303</v>
      </c>
      <c r="D127" s="121" t="s">
        <v>112</v>
      </c>
      <c r="E127" s="125">
        <v>3.2</v>
      </c>
      <c r="F127" s="127">
        <v>0</v>
      </c>
      <c r="G127" s="210">
        <f t="shared" si="35"/>
        <v>0</v>
      </c>
      <c r="H127" s="199">
        <v>0</v>
      </c>
      <c r="I127" s="127">
        <f t="shared" si="36"/>
        <v>0</v>
      </c>
      <c r="J127" s="127">
        <v>168.5</v>
      </c>
      <c r="K127" s="127">
        <f t="shared" si="37"/>
        <v>539.20000000000005</v>
      </c>
      <c r="L127" s="127">
        <v>21</v>
      </c>
      <c r="M127" s="127">
        <f t="shared" si="38"/>
        <v>0</v>
      </c>
      <c r="N127" s="121">
        <v>5.4000000000000001E-4</v>
      </c>
      <c r="O127" s="121">
        <f t="shared" si="39"/>
        <v>1.73E-3</v>
      </c>
      <c r="P127" s="121">
        <v>0.27</v>
      </c>
      <c r="Q127" s="121">
        <f t="shared" si="40"/>
        <v>0.86399999999999999</v>
      </c>
      <c r="R127" s="121"/>
      <c r="S127" s="121"/>
      <c r="T127" s="122">
        <v>0.43</v>
      </c>
      <c r="U127" s="121">
        <f t="shared" si="41"/>
        <v>1.38</v>
      </c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 t="s">
        <v>113</v>
      </c>
      <c r="AF127" s="115"/>
      <c r="AG127" s="115"/>
      <c r="AH127" s="115"/>
      <c r="AI127" s="115"/>
      <c r="AJ127" s="115"/>
      <c r="AK127" s="115"/>
      <c r="AL127" s="115"/>
      <c r="AM127" s="115"/>
      <c r="AN127" s="115"/>
      <c r="AO127" s="115"/>
      <c r="AP127" s="115"/>
      <c r="AQ127" s="115"/>
      <c r="AR127" s="115"/>
      <c r="AS127" s="115"/>
      <c r="AT127" s="115"/>
      <c r="AU127" s="115"/>
      <c r="AV127" s="115"/>
      <c r="AW127" s="115"/>
      <c r="AX127" s="115"/>
      <c r="AY127" s="115"/>
      <c r="AZ127" s="115"/>
      <c r="BA127" s="115"/>
      <c r="BB127" s="115"/>
      <c r="BC127" s="115"/>
      <c r="BD127" s="115"/>
      <c r="BE127" s="115"/>
      <c r="BF127" s="115"/>
      <c r="BG127" s="115"/>
      <c r="BH127" s="115"/>
    </row>
    <row r="128" spans="1:60" outlineLevel="1" x14ac:dyDescent="0.2">
      <c r="A128" s="209">
        <v>90</v>
      </c>
      <c r="B128" s="119" t="s">
        <v>304</v>
      </c>
      <c r="C128" s="138" t="s">
        <v>305</v>
      </c>
      <c r="D128" s="121" t="s">
        <v>116</v>
      </c>
      <c r="E128" s="125">
        <v>4</v>
      </c>
      <c r="F128" s="127">
        <v>0</v>
      </c>
      <c r="G128" s="210">
        <f t="shared" si="35"/>
        <v>0</v>
      </c>
      <c r="H128" s="199">
        <v>0</v>
      </c>
      <c r="I128" s="127">
        <f t="shared" si="36"/>
        <v>0</v>
      </c>
      <c r="J128" s="127">
        <v>193</v>
      </c>
      <c r="K128" s="127">
        <f t="shared" si="37"/>
        <v>772</v>
      </c>
      <c r="L128" s="127">
        <v>21</v>
      </c>
      <c r="M128" s="127">
        <f t="shared" si="38"/>
        <v>0</v>
      </c>
      <c r="N128" s="121">
        <v>4.8999999999999998E-4</v>
      </c>
      <c r="O128" s="121">
        <f t="shared" si="39"/>
        <v>1.9599999999999999E-3</v>
      </c>
      <c r="P128" s="121">
        <v>1.4999999999999999E-2</v>
      </c>
      <c r="Q128" s="121">
        <f t="shared" si="40"/>
        <v>0.06</v>
      </c>
      <c r="R128" s="121"/>
      <c r="S128" s="121"/>
      <c r="T128" s="122">
        <v>0.54200000000000004</v>
      </c>
      <c r="U128" s="121">
        <f t="shared" si="41"/>
        <v>2.17</v>
      </c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 t="s">
        <v>113</v>
      </c>
      <c r="AF128" s="115"/>
      <c r="AG128" s="115"/>
      <c r="AH128" s="115"/>
      <c r="AI128" s="115"/>
      <c r="AJ128" s="115"/>
      <c r="AK128" s="115"/>
      <c r="AL128" s="115"/>
      <c r="AM128" s="115"/>
      <c r="AN128" s="115"/>
      <c r="AO128" s="115"/>
      <c r="AP128" s="115"/>
      <c r="AQ128" s="115"/>
      <c r="AR128" s="115"/>
      <c r="AS128" s="115"/>
      <c r="AT128" s="115"/>
      <c r="AU128" s="115"/>
      <c r="AV128" s="115"/>
      <c r="AW128" s="115"/>
      <c r="AX128" s="115"/>
      <c r="AY128" s="115"/>
      <c r="AZ128" s="115"/>
      <c r="BA128" s="115"/>
      <c r="BB128" s="115"/>
      <c r="BC128" s="115"/>
      <c r="BD128" s="115"/>
      <c r="BE128" s="115"/>
      <c r="BF128" s="115"/>
      <c r="BG128" s="115"/>
      <c r="BH128" s="115"/>
    </row>
    <row r="129" spans="1:60" ht="22.5" outlineLevel="1" x14ac:dyDescent="0.2">
      <c r="A129" s="209">
        <v>91</v>
      </c>
      <c r="B129" s="119" t="s">
        <v>306</v>
      </c>
      <c r="C129" s="138" t="s">
        <v>307</v>
      </c>
      <c r="D129" s="121" t="s">
        <v>112</v>
      </c>
      <c r="E129" s="125">
        <v>45.253</v>
      </c>
      <c r="F129" s="127">
        <v>0</v>
      </c>
      <c r="G129" s="210">
        <f t="shared" si="35"/>
        <v>0</v>
      </c>
      <c r="H129" s="199">
        <v>0</v>
      </c>
      <c r="I129" s="127">
        <f t="shared" si="36"/>
        <v>0</v>
      </c>
      <c r="J129" s="127">
        <v>84.3</v>
      </c>
      <c r="K129" s="127">
        <f t="shared" si="37"/>
        <v>3814.83</v>
      </c>
      <c r="L129" s="127">
        <v>21</v>
      </c>
      <c r="M129" s="127">
        <f t="shared" si="38"/>
        <v>0</v>
      </c>
      <c r="N129" s="121">
        <v>0</v>
      </c>
      <c r="O129" s="121">
        <f t="shared" si="39"/>
        <v>0</v>
      </c>
      <c r="P129" s="121">
        <v>4.5999999999999999E-2</v>
      </c>
      <c r="Q129" s="121">
        <f t="shared" si="40"/>
        <v>2.0816400000000002</v>
      </c>
      <c r="R129" s="121"/>
      <c r="S129" s="121"/>
      <c r="T129" s="122">
        <v>0.26</v>
      </c>
      <c r="U129" s="121">
        <f t="shared" si="41"/>
        <v>11.77</v>
      </c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 t="s">
        <v>113</v>
      </c>
      <c r="AF129" s="115"/>
      <c r="AG129" s="115"/>
      <c r="AH129" s="115"/>
      <c r="AI129" s="115"/>
      <c r="AJ129" s="115"/>
      <c r="AK129" s="115"/>
      <c r="AL129" s="115"/>
      <c r="AM129" s="115"/>
      <c r="AN129" s="115"/>
      <c r="AO129" s="115"/>
      <c r="AP129" s="115"/>
      <c r="AQ129" s="115"/>
      <c r="AR129" s="115"/>
      <c r="AS129" s="115"/>
      <c r="AT129" s="115"/>
      <c r="AU129" s="115"/>
      <c r="AV129" s="115"/>
      <c r="AW129" s="115"/>
      <c r="AX129" s="115"/>
      <c r="AY129" s="115"/>
      <c r="AZ129" s="115"/>
      <c r="BA129" s="115"/>
      <c r="BB129" s="115"/>
      <c r="BC129" s="115"/>
      <c r="BD129" s="115"/>
      <c r="BE129" s="115"/>
      <c r="BF129" s="115"/>
      <c r="BG129" s="115"/>
      <c r="BH129" s="115"/>
    </row>
    <row r="130" spans="1:60" outlineLevel="1" x14ac:dyDescent="0.2">
      <c r="A130" s="209">
        <v>92</v>
      </c>
      <c r="B130" s="119" t="s">
        <v>308</v>
      </c>
      <c r="C130" s="138" t="s">
        <v>309</v>
      </c>
      <c r="D130" s="121" t="s">
        <v>112</v>
      </c>
      <c r="E130" s="125">
        <v>45.253</v>
      </c>
      <c r="F130" s="127">
        <v>0</v>
      </c>
      <c r="G130" s="210">
        <f t="shared" si="35"/>
        <v>0</v>
      </c>
      <c r="H130" s="199">
        <v>0</v>
      </c>
      <c r="I130" s="127">
        <f t="shared" si="36"/>
        <v>0</v>
      </c>
      <c r="J130" s="127">
        <v>107.5</v>
      </c>
      <c r="K130" s="127">
        <f t="shared" si="37"/>
        <v>4864.7</v>
      </c>
      <c r="L130" s="127">
        <v>21</v>
      </c>
      <c r="M130" s="127">
        <f t="shared" si="38"/>
        <v>0</v>
      </c>
      <c r="N130" s="121">
        <v>0</v>
      </c>
      <c r="O130" s="121">
        <f t="shared" si="39"/>
        <v>0</v>
      </c>
      <c r="P130" s="121">
        <v>6.8000000000000005E-2</v>
      </c>
      <c r="Q130" s="121">
        <f t="shared" si="40"/>
        <v>3.0771999999999999</v>
      </c>
      <c r="R130" s="121"/>
      <c r="S130" s="121"/>
      <c r="T130" s="122">
        <v>0.3</v>
      </c>
      <c r="U130" s="121">
        <f t="shared" si="41"/>
        <v>13.58</v>
      </c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 t="s">
        <v>113</v>
      </c>
      <c r="AF130" s="115"/>
      <c r="AG130" s="115"/>
      <c r="AH130" s="115"/>
      <c r="AI130" s="115"/>
      <c r="AJ130" s="115"/>
      <c r="AK130" s="115"/>
      <c r="AL130" s="115"/>
      <c r="AM130" s="115"/>
      <c r="AN130" s="115"/>
      <c r="AO130" s="115"/>
      <c r="AP130" s="115"/>
      <c r="AQ130" s="115"/>
      <c r="AR130" s="115"/>
      <c r="AS130" s="115"/>
      <c r="AT130" s="115"/>
      <c r="AU130" s="115"/>
      <c r="AV130" s="115"/>
      <c r="AW130" s="115"/>
      <c r="AX130" s="115"/>
      <c r="AY130" s="115"/>
      <c r="AZ130" s="115"/>
      <c r="BA130" s="115"/>
      <c r="BB130" s="115"/>
      <c r="BC130" s="115"/>
      <c r="BD130" s="115"/>
      <c r="BE130" s="115"/>
      <c r="BF130" s="115"/>
      <c r="BG130" s="115"/>
      <c r="BH130" s="115"/>
    </row>
    <row r="131" spans="1:60" outlineLevel="1" x14ac:dyDescent="0.2">
      <c r="A131" s="209">
        <v>93</v>
      </c>
      <c r="B131" s="119" t="s">
        <v>310</v>
      </c>
      <c r="C131" s="138" t="s">
        <v>311</v>
      </c>
      <c r="D131" s="121" t="s">
        <v>182</v>
      </c>
      <c r="E131" s="125">
        <v>1</v>
      </c>
      <c r="F131" s="127">
        <v>0</v>
      </c>
      <c r="G131" s="210">
        <f t="shared" si="35"/>
        <v>0</v>
      </c>
      <c r="H131" s="199">
        <v>0</v>
      </c>
      <c r="I131" s="127">
        <f t="shared" si="36"/>
        <v>0</v>
      </c>
      <c r="J131" s="127">
        <v>5675</v>
      </c>
      <c r="K131" s="127">
        <f t="shared" si="37"/>
        <v>5675</v>
      </c>
      <c r="L131" s="127">
        <v>21</v>
      </c>
      <c r="M131" s="127">
        <f t="shared" si="38"/>
        <v>0</v>
      </c>
      <c r="N131" s="121">
        <v>0</v>
      </c>
      <c r="O131" s="121">
        <f t="shared" si="39"/>
        <v>0</v>
      </c>
      <c r="P131" s="121">
        <v>0</v>
      </c>
      <c r="Q131" s="121">
        <f t="shared" si="40"/>
        <v>0</v>
      </c>
      <c r="R131" s="121"/>
      <c r="S131" s="121"/>
      <c r="T131" s="122">
        <v>0</v>
      </c>
      <c r="U131" s="121">
        <f t="shared" si="41"/>
        <v>0</v>
      </c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 t="s">
        <v>113</v>
      </c>
      <c r="AF131" s="115"/>
      <c r="AG131" s="115"/>
      <c r="AH131" s="115"/>
      <c r="AI131" s="115"/>
      <c r="AJ131" s="115"/>
      <c r="AK131" s="115"/>
      <c r="AL131" s="115"/>
      <c r="AM131" s="115"/>
      <c r="AN131" s="115"/>
      <c r="AO131" s="115"/>
      <c r="AP131" s="115"/>
      <c r="AQ131" s="115"/>
      <c r="AR131" s="115"/>
      <c r="AS131" s="115"/>
      <c r="AT131" s="115"/>
      <c r="AU131" s="115"/>
      <c r="AV131" s="115"/>
      <c r="AW131" s="115"/>
      <c r="AX131" s="115"/>
      <c r="AY131" s="115"/>
      <c r="AZ131" s="115"/>
      <c r="BA131" s="115"/>
      <c r="BB131" s="115"/>
      <c r="BC131" s="115"/>
      <c r="BD131" s="115"/>
      <c r="BE131" s="115"/>
      <c r="BF131" s="115"/>
      <c r="BG131" s="115"/>
      <c r="BH131" s="115"/>
    </row>
    <row r="132" spans="1:60" x14ac:dyDescent="0.2">
      <c r="A132" s="211" t="s">
        <v>108</v>
      </c>
      <c r="B132" s="120" t="s">
        <v>74</v>
      </c>
      <c r="C132" s="139" t="s">
        <v>75</v>
      </c>
      <c r="D132" s="123"/>
      <c r="E132" s="126"/>
      <c r="F132" s="128"/>
      <c r="G132" s="212">
        <f>SUMIF(AE133:AE133,"&lt;&gt;NOR",G133:G133)</f>
        <v>0</v>
      </c>
      <c r="H132" s="200"/>
      <c r="I132" s="128">
        <f>SUM(I133:I133)</f>
        <v>0</v>
      </c>
      <c r="J132" s="128"/>
      <c r="K132" s="128">
        <f>SUM(K133:K133)</f>
        <v>3395.88</v>
      </c>
      <c r="L132" s="128"/>
      <c r="M132" s="128">
        <f>SUM(M133:M133)</f>
        <v>0</v>
      </c>
      <c r="N132" s="123"/>
      <c r="O132" s="123">
        <f>SUM(O133:O133)</f>
        <v>0</v>
      </c>
      <c r="P132" s="123"/>
      <c r="Q132" s="123">
        <f>SUM(Q133:Q133)</f>
        <v>0</v>
      </c>
      <c r="R132" s="123"/>
      <c r="S132" s="123"/>
      <c r="T132" s="124"/>
      <c r="U132" s="123">
        <f>SUM(U133:U133)</f>
        <v>0</v>
      </c>
      <c r="AE132" t="s">
        <v>109</v>
      </c>
    </row>
    <row r="133" spans="1:60" outlineLevel="1" x14ac:dyDescent="0.2">
      <c r="A133" s="209">
        <v>94</v>
      </c>
      <c r="B133" s="119" t="s">
        <v>312</v>
      </c>
      <c r="C133" s="138" t="s">
        <v>313</v>
      </c>
      <c r="D133" s="121" t="s">
        <v>314</v>
      </c>
      <c r="E133" s="125">
        <v>4.5705</v>
      </c>
      <c r="F133" s="127">
        <v>0</v>
      </c>
      <c r="G133" s="210">
        <f>SUM(E133*F133)</f>
        <v>0</v>
      </c>
      <c r="H133" s="199">
        <v>0</v>
      </c>
      <c r="I133" s="127">
        <f>ROUND(E133*H133,2)</f>
        <v>0</v>
      </c>
      <c r="J133" s="127">
        <v>743</v>
      </c>
      <c r="K133" s="127">
        <f>ROUND(E133*J133,2)</f>
        <v>3395.88</v>
      </c>
      <c r="L133" s="127">
        <v>21</v>
      </c>
      <c r="M133" s="127">
        <f>G133*(1+L133/100)</f>
        <v>0</v>
      </c>
      <c r="N133" s="121">
        <v>0</v>
      </c>
      <c r="O133" s="121">
        <f>ROUND(E133*N133,5)</f>
        <v>0</v>
      </c>
      <c r="P133" s="121">
        <v>0</v>
      </c>
      <c r="Q133" s="121">
        <f>ROUND(E133*P133,5)</f>
        <v>0</v>
      </c>
      <c r="R133" s="121"/>
      <c r="S133" s="121"/>
      <c r="T133" s="122">
        <v>0</v>
      </c>
      <c r="U133" s="121">
        <f>ROUND(E133*T133,2)</f>
        <v>0</v>
      </c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 t="s">
        <v>113</v>
      </c>
      <c r="AF133" s="115"/>
      <c r="AG133" s="115"/>
      <c r="AH133" s="115"/>
      <c r="AI133" s="115"/>
      <c r="AJ133" s="115"/>
      <c r="AK133" s="115"/>
      <c r="AL133" s="115"/>
      <c r="AM133" s="115"/>
      <c r="AN133" s="115"/>
      <c r="AO133" s="115"/>
      <c r="AP133" s="115"/>
      <c r="AQ133" s="115"/>
      <c r="AR133" s="115"/>
      <c r="AS133" s="115"/>
      <c r="AT133" s="115"/>
      <c r="AU133" s="115"/>
      <c r="AV133" s="115"/>
      <c r="AW133" s="115"/>
      <c r="AX133" s="115"/>
      <c r="AY133" s="115"/>
      <c r="AZ133" s="115"/>
      <c r="BA133" s="115"/>
      <c r="BB133" s="115"/>
      <c r="BC133" s="115"/>
      <c r="BD133" s="115"/>
      <c r="BE133" s="115"/>
      <c r="BF133" s="115"/>
      <c r="BG133" s="115"/>
      <c r="BH133" s="115"/>
    </row>
    <row r="134" spans="1:60" x14ac:dyDescent="0.2">
      <c r="A134" s="211" t="s">
        <v>108</v>
      </c>
      <c r="B134" s="120" t="s">
        <v>76</v>
      </c>
      <c r="C134" s="139" t="s">
        <v>77</v>
      </c>
      <c r="D134" s="123"/>
      <c r="E134" s="126"/>
      <c r="F134" s="128"/>
      <c r="G134" s="212">
        <f>SUMIF(AE135:AE143,"&lt;&gt;NOR",G135:G143)</f>
        <v>0</v>
      </c>
      <c r="H134" s="200"/>
      <c r="I134" s="128">
        <f>SUM(I135:I143)</f>
        <v>0</v>
      </c>
      <c r="J134" s="128"/>
      <c r="K134" s="128">
        <f>SUM(K135:K143)</f>
        <v>18048.22</v>
      </c>
      <c r="L134" s="128"/>
      <c r="M134" s="128">
        <f>SUM(M135:M143)</f>
        <v>0</v>
      </c>
      <c r="N134" s="123"/>
      <c r="O134" s="123">
        <f>SUM(O135:O143)</f>
        <v>0</v>
      </c>
      <c r="P134" s="123"/>
      <c r="Q134" s="123">
        <f>SUM(Q135:Q143)</f>
        <v>0</v>
      </c>
      <c r="R134" s="123"/>
      <c r="S134" s="123"/>
      <c r="T134" s="124"/>
      <c r="U134" s="123">
        <f>SUM(U135:U143)</f>
        <v>0</v>
      </c>
      <c r="AE134" t="s">
        <v>109</v>
      </c>
    </row>
    <row r="135" spans="1:60" outlineLevel="1" x14ac:dyDescent="0.2">
      <c r="A135" s="209">
        <v>95</v>
      </c>
      <c r="B135" s="119" t="s">
        <v>315</v>
      </c>
      <c r="C135" s="138" t="s">
        <v>316</v>
      </c>
      <c r="D135" s="121" t="s">
        <v>317</v>
      </c>
      <c r="E135" s="125">
        <v>5</v>
      </c>
      <c r="F135" s="127">
        <v>0</v>
      </c>
      <c r="G135" s="210">
        <f>SUM(E135*F135)</f>
        <v>0</v>
      </c>
      <c r="H135" s="199">
        <v>0</v>
      </c>
      <c r="I135" s="127">
        <f>ROUND(E135*H135,2)</f>
        <v>0</v>
      </c>
      <c r="J135" s="127">
        <v>50</v>
      </c>
      <c r="K135" s="127">
        <f>ROUND(E135*J135,2)</f>
        <v>250</v>
      </c>
      <c r="L135" s="127">
        <v>21</v>
      </c>
      <c r="M135" s="127">
        <f>G135*(1+L135/100)</f>
        <v>0</v>
      </c>
      <c r="N135" s="121">
        <v>0</v>
      </c>
      <c r="O135" s="121">
        <f>ROUND(E135*N135,5)</f>
        <v>0</v>
      </c>
      <c r="P135" s="121">
        <v>0</v>
      </c>
      <c r="Q135" s="121">
        <f>ROUND(E135*P135,5)</f>
        <v>0</v>
      </c>
      <c r="R135" s="121"/>
      <c r="S135" s="121"/>
      <c r="T135" s="122">
        <v>0</v>
      </c>
      <c r="U135" s="121">
        <f>ROUND(E135*T135,2)</f>
        <v>0</v>
      </c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 t="s">
        <v>113</v>
      </c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5"/>
      <c r="AW135" s="115"/>
      <c r="AX135" s="115"/>
      <c r="AY135" s="115"/>
      <c r="AZ135" s="115"/>
      <c r="BA135" s="115"/>
      <c r="BB135" s="115"/>
      <c r="BC135" s="115"/>
      <c r="BD135" s="115"/>
      <c r="BE135" s="115"/>
      <c r="BF135" s="115"/>
      <c r="BG135" s="115"/>
      <c r="BH135" s="115"/>
    </row>
    <row r="136" spans="1:60" outlineLevel="1" x14ac:dyDescent="0.2">
      <c r="A136" s="209">
        <v>96</v>
      </c>
      <c r="B136" s="119" t="s">
        <v>318</v>
      </c>
      <c r="C136" s="138" t="s">
        <v>319</v>
      </c>
      <c r="D136" s="121" t="s">
        <v>314</v>
      </c>
      <c r="E136" s="125">
        <v>9.4036158600000004</v>
      </c>
      <c r="F136" s="127">
        <v>0</v>
      </c>
      <c r="G136" s="210">
        <f>SUM(E136*F136)</f>
        <v>0</v>
      </c>
      <c r="H136" s="199">
        <v>0</v>
      </c>
      <c r="I136" s="127">
        <f>ROUND(E136*H136,2)</f>
        <v>0</v>
      </c>
      <c r="J136" s="127">
        <v>220</v>
      </c>
      <c r="K136" s="127">
        <f>ROUND(E136*J136,2)</f>
        <v>2068.8000000000002</v>
      </c>
      <c r="L136" s="127">
        <v>21</v>
      </c>
      <c r="M136" s="127">
        <f>G136*(1+L136/100)</f>
        <v>0</v>
      </c>
      <c r="N136" s="121">
        <v>0</v>
      </c>
      <c r="O136" s="121">
        <f>ROUND(E136*N136,5)</f>
        <v>0</v>
      </c>
      <c r="P136" s="121">
        <v>0</v>
      </c>
      <c r="Q136" s="121">
        <f>ROUND(E136*P136,5)</f>
        <v>0</v>
      </c>
      <c r="R136" s="121"/>
      <c r="S136" s="121"/>
      <c r="T136" s="122">
        <v>0</v>
      </c>
      <c r="U136" s="121">
        <f>ROUND(E136*T136,2)</f>
        <v>0</v>
      </c>
      <c r="V136" s="115"/>
      <c r="W136" s="115"/>
      <c r="X136" s="115"/>
      <c r="Y136" s="115"/>
      <c r="Z136" s="115"/>
      <c r="AA136" s="115"/>
      <c r="AB136" s="115"/>
      <c r="AC136" s="115"/>
      <c r="AD136" s="115"/>
      <c r="AE136" s="115" t="s">
        <v>113</v>
      </c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/>
      <c r="AP136" s="115"/>
      <c r="AQ136" s="115"/>
      <c r="AR136" s="115"/>
      <c r="AS136" s="115"/>
      <c r="AT136" s="115"/>
      <c r="AU136" s="115"/>
      <c r="AV136" s="115"/>
      <c r="AW136" s="115"/>
      <c r="AX136" s="115"/>
      <c r="AY136" s="115"/>
      <c r="AZ136" s="115"/>
      <c r="BA136" s="115"/>
      <c r="BB136" s="115"/>
      <c r="BC136" s="115"/>
      <c r="BD136" s="115"/>
      <c r="BE136" s="115"/>
      <c r="BF136" s="115"/>
      <c r="BG136" s="115"/>
      <c r="BH136" s="115"/>
    </row>
    <row r="137" spans="1:60" outlineLevel="1" x14ac:dyDescent="0.2">
      <c r="A137" s="209"/>
      <c r="B137" s="119"/>
      <c r="C137" s="249" t="s">
        <v>320</v>
      </c>
      <c r="D137" s="250"/>
      <c r="E137" s="251"/>
      <c r="F137" s="252"/>
      <c r="G137" s="253"/>
      <c r="H137" s="199"/>
      <c r="I137" s="127"/>
      <c r="J137" s="127"/>
      <c r="K137" s="127"/>
      <c r="L137" s="127"/>
      <c r="M137" s="127"/>
      <c r="N137" s="121"/>
      <c r="O137" s="121"/>
      <c r="P137" s="121"/>
      <c r="Q137" s="121"/>
      <c r="R137" s="121"/>
      <c r="S137" s="121"/>
      <c r="T137" s="122"/>
      <c r="U137" s="121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 t="s">
        <v>120</v>
      </c>
      <c r="AF137" s="115"/>
      <c r="AG137" s="115"/>
      <c r="AH137" s="115"/>
      <c r="AI137" s="115"/>
      <c r="AJ137" s="115"/>
      <c r="AK137" s="115"/>
      <c r="AL137" s="115"/>
      <c r="AM137" s="115"/>
      <c r="AN137" s="115"/>
      <c r="AO137" s="115"/>
      <c r="AP137" s="115"/>
      <c r="AQ137" s="115"/>
      <c r="AR137" s="115"/>
      <c r="AS137" s="115"/>
      <c r="AT137" s="115"/>
      <c r="AU137" s="115"/>
      <c r="AV137" s="115"/>
      <c r="AW137" s="115"/>
      <c r="AX137" s="115"/>
      <c r="AY137" s="115"/>
      <c r="AZ137" s="115"/>
      <c r="BA137" s="116" t="str">
        <f>C137</f>
        <v>10,6523</v>
      </c>
      <c r="BB137" s="115"/>
      <c r="BC137" s="115"/>
      <c r="BD137" s="115"/>
      <c r="BE137" s="115"/>
      <c r="BF137" s="115"/>
      <c r="BG137" s="115"/>
      <c r="BH137" s="115"/>
    </row>
    <row r="138" spans="1:60" outlineLevel="1" x14ac:dyDescent="0.2">
      <c r="A138" s="209">
        <v>97</v>
      </c>
      <c r="B138" s="119" t="s">
        <v>321</v>
      </c>
      <c r="C138" s="138" t="s">
        <v>322</v>
      </c>
      <c r="D138" s="121" t="s">
        <v>314</v>
      </c>
      <c r="E138" s="125">
        <v>141.0542379</v>
      </c>
      <c r="F138" s="127">
        <v>0</v>
      </c>
      <c r="G138" s="210">
        <f t="shared" ref="G138:G143" si="42">SUM(E138*F138)</f>
        <v>0</v>
      </c>
      <c r="H138" s="199">
        <v>0</v>
      </c>
      <c r="I138" s="127">
        <f t="shared" ref="I138:I143" si="43">ROUND(E138*H138,2)</f>
        <v>0</v>
      </c>
      <c r="J138" s="127">
        <v>15.7</v>
      </c>
      <c r="K138" s="127">
        <f t="shared" ref="K138:K143" si="44">ROUND(E138*J138,2)</f>
        <v>2214.5500000000002</v>
      </c>
      <c r="L138" s="127">
        <v>21</v>
      </c>
      <c r="M138" s="127">
        <f t="shared" ref="M138:M143" si="45">G138*(1+L138/100)</f>
        <v>0</v>
      </c>
      <c r="N138" s="121">
        <v>0</v>
      </c>
      <c r="O138" s="121">
        <f t="shared" ref="O138:O143" si="46">ROUND(E138*N138,5)</f>
        <v>0</v>
      </c>
      <c r="P138" s="121">
        <v>0</v>
      </c>
      <c r="Q138" s="121">
        <f t="shared" ref="Q138:Q143" si="47">ROUND(E138*P138,5)</f>
        <v>0</v>
      </c>
      <c r="R138" s="121"/>
      <c r="S138" s="121"/>
      <c r="T138" s="122">
        <v>0</v>
      </c>
      <c r="U138" s="121">
        <f t="shared" ref="U138:U143" si="48">ROUND(E138*T138,2)</f>
        <v>0</v>
      </c>
      <c r="V138" s="115"/>
      <c r="W138" s="115"/>
      <c r="X138" s="115"/>
      <c r="Y138" s="115"/>
      <c r="Z138" s="115"/>
      <c r="AA138" s="115"/>
      <c r="AB138" s="115"/>
      <c r="AC138" s="115"/>
      <c r="AD138" s="115"/>
      <c r="AE138" s="115" t="s">
        <v>113</v>
      </c>
      <c r="AF138" s="115"/>
      <c r="AG138" s="115"/>
      <c r="AH138" s="115"/>
      <c r="AI138" s="115"/>
      <c r="AJ138" s="115"/>
      <c r="AK138" s="115"/>
      <c r="AL138" s="115"/>
      <c r="AM138" s="115"/>
      <c r="AN138" s="115"/>
      <c r="AO138" s="115"/>
      <c r="AP138" s="115"/>
      <c r="AQ138" s="115"/>
      <c r="AR138" s="115"/>
      <c r="AS138" s="115"/>
      <c r="AT138" s="115"/>
      <c r="AU138" s="115"/>
      <c r="AV138" s="115"/>
      <c r="AW138" s="115"/>
      <c r="AX138" s="115"/>
      <c r="AY138" s="115"/>
      <c r="AZ138" s="115"/>
      <c r="BA138" s="115"/>
      <c r="BB138" s="115"/>
      <c r="BC138" s="115"/>
      <c r="BD138" s="115"/>
      <c r="BE138" s="115"/>
      <c r="BF138" s="115"/>
      <c r="BG138" s="115"/>
      <c r="BH138" s="115"/>
    </row>
    <row r="139" spans="1:60" outlineLevel="1" x14ac:dyDescent="0.2">
      <c r="A139" s="209">
        <v>98</v>
      </c>
      <c r="B139" s="119" t="s">
        <v>323</v>
      </c>
      <c r="C139" s="138" t="s">
        <v>324</v>
      </c>
      <c r="D139" s="121" t="s">
        <v>314</v>
      </c>
      <c r="E139" s="125">
        <v>9.4036158600000004</v>
      </c>
      <c r="F139" s="127">
        <v>0</v>
      </c>
      <c r="G139" s="210">
        <f t="shared" si="42"/>
        <v>0</v>
      </c>
      <c r="H139" s="199">
        <v>0</v>
      </c>
      <c r="I139" s="127">
        <f t="shared" si="43"/>
        <v>0</v>
      </c>
      <c r="J139" s="127">
        <v>305.5</v>
      </c>
      <c r="K139" s="127">
        <f t="shared" si="44"/>
        <v>2872.8</v>
      </c>
      <c r="L139" s="127">
        <v>21</v>
      </c>
      <c r="M139" s="127">
        <f t="shared" si="45"/>
        <v>0</v>
      </c>
      <c r="N139" s="121">
        <v>0</v>
      </c>
      <c r="O139" s="121">
        <f t="shared" si="46"/>
        <v>0</v>
      </c>
      <c r="P139" s="121">
        <v>0</v>
      </c>
      <c r="Q139" s="121">
        <f t="shared" si="47"/>
        <v>0</v>
      </c>
      <c r="R139" s="121"/>
      <c r="S139" s="121"/>
      <c r="T139" s="122">
        <v>0</v>
      </c>
      <c r="U139" s="121">
        <f t="shared" si="48"/>
        <v>0</v>
      </c>
      <c r="V139" s="115"/>
      <c r="W139" s="115"/>
      <c r="X139" s="115"/>
      <c r="Y139" s="115"/>
      <c r="Z139" s="115"/>
      <c r="AA139" s="115"/>
      <c r="AB139" s="115"/>
      <c r="AC139" s="115"/>
      <c r="AD139" s="115"/>
      <c r="AE139" s="115" t="s">
        <v>113</v>
      </c>
      <c r="AF139" s="115"/>
      <c r="AG139" s="115"/>
      <c r="AH139" s="115"/>
      <c r="AI139" s="115"/>
      <c r="AJ139" s="115"/>
      <c r="AK139" s="115"/>
      <c r="AL139" s="115"/>
      <c r="AM139" s="115"/>
      <c r="AN139" s="115"/>
      <c r="AO139" s="115"/>
      <c r="AP139" s="115"/>
      <c r="AQ139" s="115"/>
      <c r="AR139" s="115"/>
      <c r="AS139" s="115"/>
      <c r="AT139" s="115"/>
      <c r="AU139" s="115"/>
      <c r="AV139" s="115"/>
      <c r="AW139" s="115"/>
      <c r="AX139" s="115"/>
      <c r="AY139" s="115"/>
      <c r="AZ139" s="115"/>
      <c r="BA139" s="115"/>
      <c r="BB139" s="115"/>
      <c r="BC139" s="115"/>
      <c r="BD139" s="115"/>
      <c r="BE139" s="115"/>
      <c r="BF139" s="115"/>
      <c r="BG139" s="115"/>
      <c r="BH139" s="115"/>
    </row>
    <row r="140" spans="1:60" outlineLevel="1" x14ac:dyDescent="0.2">
      <c r="A140" s="209">
        <v>99</v>
      </c>
      <c r="B140" s="119" t="s">
        <v>325</v>
      </c>
      <c r="C140" s="138" t="s">
        <v>326</v>
      </c>
      <c r="D140" s="121" t="s">
        <v>314</v>
      </c>
      <c r="E140" s="125">
        <v>9.4036158600000004</v>
      </c>
      <c r="F140" s="127">
        <v>0</v>
      </c>
      <c r="G140" s="210">
        <f t="shared" si="42"/>
        <v>0</v>
      </c>
      <c r="H140" s="199">
        <v>0</v>
      </c>
      <c r="I140" s="127">
        <f t="shared" si="43"/>
        <v>0</v>
      </c>
      <c r="J140" s="127">
        <v>34</v>
      </c>
      <c r="K140" s="127">
        <f t="shared" si="44"/>
        <v>319.72000000000003</v>
      </c>
      <c r="L140" s="127">
        <v>21</v>
      </c>
      <c r="M140" s="127">
        <f t="shared" si="45"/>
        <v>0</v>
      </c>
      <c r="N140" s="121">
        <v>0</v>
      </c>
      <c r="O140" s="121">
        <f t="shared" si="46"/>
        <v>0</v>
      </c>
      <c r="P140" s="121">
        <v>0</v>
      </c>
      <c r="Q140" s="121">
        <f t="shared" si="47"/>
        <v>0</v>
      </c>
      <c r="R140" s="121"/>
      <c r="S140" s="121"/>
      <c r="T140" s="122">
        <v>0</v>
      </c>
      <c r="U140" s="121">
        <f t="shared" si="48"/>
        <v>0</v>
      </c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 t="s">
        <v>113</v>
      </c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/>
      <c r="AP140" s="115"/>
      <c r="AQ140" s="115"/>
      <c r="AR140" s="115"/>
      <c r="AS140" s="115"/>
      <c r="AT140" s="115"/>
      <c r="AU140" s="115"/>
      <c r="AV140" s="115"/>
      <c r="AW140" s="115"/>
      <c r="AX140" s="115"/>
      <c r="AY140" s="115"/>
      <c r="AZ140" s="115"/>
      <c r="BA140" s="115"/>
      <c r="BB140" s="115"/>
      <c r="BC140" s="115"/>
      <c r="BD140" s="115"/>
      <c r="BE140" s="115"/>
      <c r="BF140" s="115"/>
      <c r="BG140" s="115"/>
      <c r="BH140" s="115"/>
    </row>
    <row r="141" spans="1:60" outlineLevel="1" x14ac:dyDescent="0.2">
      <c r="A141" s="209">
        <v>100</v>
      </c>
      <c r="B141" s="119" t="s">
        <v>327</v>
      </c>
      <c r="C141" s="138" t="s">
        <v>328</v>
      </c>
      <c r="D141" s="121" t="s">
        <v>314</v>
      </c>
      <c r="E141" s="125">
        <v>9.4036158600000004</v>
      </c>
      <c r="F141" s="127">
        <v>0</v>
      </c>
      <c r="G141" s="210">
        <f t="shared" si="42"/>
        <v>0</v>
      </c>
      <c r="H141" s="199">
        <v>0</v>
      </c>
      <c r="I141" s="127">
        <f t="shared" si="43"/>
        <v>0</v>
      </c>
      <c r="J141" s="127">
        <v>486.5</v>
      </c>
      <c r="K141" s="127">
        <f t="shared" si="44"/>
        <v>4574.8599999999997</v>
      </c>
      <c r="L141" s="127">
        <v>21</v>
      </c>
      <c r="M141" s="127">
        <f t="shared" si="45"/>
        <v>0</v>
      </c>
      <c r="N141" s="121">
        <v>0</v>
      </c>
      <c r="O141" s="121">
        <f t="shared" si="46"/>
        <v>0</v>
      </c>
      <c r="P141" s="121">
        <v>0</v>
      </c>
      <c r="Q141" s="121">
        <f t="shared" si="47"/>
        <v>0</v>
      </c>
      <c r="R141" s="121"/>
      <c r="S141" s="121"/>
      <c r="T141" s="122">
        <v>0</v>
      </c>
      <c r="U141" s="121">
        <f t="shared" si="48"/>
        <v>0</v>
      </c>
      <c r="V141" s="115"/>
      <c r="W141" s="115"/>
      <c r="X141" s="115"/>
      <c r="Y141" s="115"/>
      <c r="Z141" s="115"/>
      <c r="AA141" s="115"/>
      <c r="AB141" s="115"/>
      <c r="AC141" s="115"/>
      <c r="AD141" s="115"/>
      <c r="AE141" s="115" t="s">
        <v>113</v>
      </c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/>
      <c r="AP141" s="115"/>
      <c r="AQ141" s="115"/>
      <c r="AR141" s="115"/>
      <c r="AS141" s="115"/>
      <c r="AT141" s="115"/>
      <c r="AU141" s="115"/>
      <c r="AV141" s="115"/>
      <c r="AW141" s="115"/>
      <c r="AX141" s="115"/>
      <c r="AY141" s="115"/>
      <c r="AZ141" s="115"/>
      <c r="BA141" s="115"/>
      <c r="BB141" s="115"/>
      <c r="BC141" s="115"/>
      <c r="BD141" s="115"/>
      <c r="BE141" s="115"/>
      <c r="BF141" s="115"/>
      <c r="BG141" s="115"/>
      <c r="BH141" s="115"/>
    </row>
    <row r="142" spans="1:60" outlineLevel="1" x14ac:dyDescent="0.2">
      <c r="A142" s="209">
        <v>101</v>
      </c>
      <c r="B142" s="119" t="s">
        <v>329</v>
      </c>
      <c r="C142" s="138" t="s">
        <v>330</v>
      </c>
      <c r="D142" s="121" t="s">
        <v>314</v>
      </c>
      <c r="E142" s="125">
        <v>9.4036158600000004</v>
      </c>
      <c r="F142" s="127">
        <v>0</v>
      </c>
      <c r="G142" s="210">
        <f t="shared" si="42"/>
        <v>0</v>
      </c>
      <c r="H142" s="199">
        <v>0</v>
      </c>
      <c r="I142" s="127">
        <f t="shared" si="43"/>
        <v>0</v>
      </c>
      <c r="J142" s="127">
        <v>10.199999999999999</v>
      </c>
      <c r="K142" s="127">
        <f t="shared" si="44"/>
        <v>95.92</v>
      </c>
      <c r="L142" s="127">
        <v>21</v>
      </c>
      <c r="M142" s="127">
        <f t="shared" si="45"/>
        <v>0</v>
      </c>
      <c r="N142" s="121">
        <v>0</v>
      </c>
      <c r="O142" s="121">
        <f t="shared" si="46"/>
        <v>0</v>
      </c>
      <c r="P142" s="121">
        <v>0</v>
      </c>
      <c r="Q142" s="121">
        <f t="shared" si="47"/>
        <v>0</v>
      </c>
      <c r="R142" s="121"/>
      <c r="S142" s="121"/>
      <c r="T142" s="122">
        <v>0</v>
      </c>
      <c r="U142" s="121">
        <f t="shared" si="48"/>
        <v>0</v>
      </c>
      <c r="V142" s="115"/>
      <c r="W142" s="115"/>
      <c r="X142" s="115"/>
      <c r="Y142" s="115"/>
      <c r="Z142" s="115"/>
      <c r="AA142" s="115"/>
      <c r="AB142" s="115"/>
      <c r="AC142" s="115"/>
      <c r="AD142" s="115"/>
      <c r="AE142" s="115" t="s">
        <v>113</v>
      </c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/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115"/>
      <c r="BD142" s="115"/>
      <c r="BE142" s="115"/>
      <c r="BF142" s="115"/>
      <c r="BG142" s="115"/>
      <c r="BH142" s="115"/>
    </row>
    <row r="143" spans="1:60" outlineLevel="1" x14ac:dyDescent="0.2">
      <c r="A143" s="209">
        <v>102</v>
      </c>
      <c r="B143" s="119" t="s">
        <v>331</v>
      </c>
      <c r="C143" s="138" t="s">
        <v>332</v>
      </c>
      <c r="D143" s="121" t="s">
        <v>314</v>
      </c>
      <c r="E143" s="125">
        <v>9.4036158600000004</v>
      </c>
      <c r="F143" s="127">
        <v>0</v>
      </c>
      <c r="G143" s="210">
        <f t="shared" si="42"/>
        <v>0</v>
      </c>
      <c r="H143" s="199">
        <v>0</v>
      </c>
      <c r="I143" s="127">
        <f t="shared" si="43"/>
        <v>0</v>
      </c>
      <c r="J143" s="127">
        <v>601</v>
      </c>
      <c r="K143" s="127">
        <f t="shared" si="44"/>
        <v>5651.57</v>
      </c>
      <c r="L143" s="127">
        <v>21</v>
      </c>
      <c r="M143" s="127">
        <f t="shared" si="45"/>
        <v>0</v>
      </c>
      <c r="N143" s="121">
        <v>0</v>
      </c>
      <c r="O143" s="121">
        <f t="shared" si="46"/>
        <v>0</v>
      </c>
      <c r="P143" s="121">
        <v>0</v>
      </c>
      <c r="Q143" s="121">
        <f t="shared" si="47"/>
        <v>0</v>
      </c>
      <c r="R143" s="121"/>
      <c r="S143" s="121"/>
      <c r="T143" s="122">
        <v>0</v>
      </c>
      <c r="U143" s="121">
        <f t="shared" si="48"/>
        <v>0</v>
      </c>
      <c r="V143" s="115"/>
      <c r="W143" s="115"/>
      <c r="X143" s="115"/>
      <c r="Y143" s="115"/>
      <c r="Z143" s="115"/>
      <c r="AA143" s="115"/>
      <c r="AB143" s="115"/>
      <c r="AC143" s="115"/>
      <c r="AD143" s="115"/>
      <c r="AE143" s="115" t="s">
        <v>113</v>
      </c>
      <c r="AF143" s="115"/>
      <c r="AG143" s="115"/>
      <c r="AH143" s="115"/>
      <c r="AI143" s="115"/>
      <c r="AJ143" s="115"/>
      <c r="AK143" s="115"/>
      <c r="AL143" s="115"/>
      <c r="AM143" s="115"/>
      <c r="AN143" s="115"/>
      <c r="AO143" s="115"/>
      <c r="AP143" s="115"/>
      <c r="AQ143" s="115"/>
      <c r="AR143" s="115"/>
      <c r="AS143" s="115"/>
      <c r="AT143" s="115"/>
      <c r="AU143" s="115"/>
      <c r="AV143" s="115"/>
      <c r="AW143" s="115"/>
      <c r="AX143" s="115"/>
      <c r="AY143" s="115"/>
      <c r="AZ143" s="115"/>
      <c r="BA143" s="115"/>
      <c r="BB143" s="115"/>
      <c r="BC143" s="115"/>
      <c r="BD143" s="115"/>
      <c r="BE143" s="115"/>
      <c r="BF143" s="115"/>
      <c r="BG143" s="115"/>
      <c r="BH143" s="115"/>
    </row>
    <row r="144" spans="1:60" x14ac:dyDescent="0.2">
      <c r="A144" s="211" t="s">
        <v>108</v>
      </c>
      <c r="B144" s="120" t="s">
        <v>78</v>
      </c>
      <c r="C144" s="139" t="s">
        <v>79</v>
      </c>
      <c r="D144" s="123"/>
      <c r="E144" s="126"/>
      <c r="F144" s="128"/>
      <c r="G144" s="212">
        <f>SUMIF(AE145:AE146,"&lt;&gt;NOR",G145:G146)</f>
        <v>0</v>
      </c>
      <c r="H144" s="200"/>
      <c r="I144" s="128">
        <f>SUM(I145:I146)</f>
        <v>0</v>
      </c>
      <c r="J144" s="128"/>
      <c r="K144" s="128">
        <f>SUM(K145:K146)</f>
        <v>24498.799999999999</v>
      </c>
      <c r="L144" s="128"/>
      <c r="M144" s="128">
        <f>SUM(M145:M146)</f>
        <v>0</v>
      </c>
      <c r="N144" s="123"/>
      <c r="O144" s="123">
        <f>SUM(O145:O146)</f>
        <v>0</v>
      </c>
      <c r="P144" s="123"/>
      <c r="Q144" s="123">
        <f>SUM(Q145:Q146)</f>
        <v>0</v>
      </c>
      <c r="R144" s="123"/>
      <c r="S144" s="123"/>
      <c r="T144" s="124"/>
      <c r="U144" s="123">
        <f>SUM(U145:U146)</f>
        <v>0</v>
      </c>
      <c r="AE144" t="s">
        <v>109</v>
      </c>
    </row>
    <row r="145" spans="1:60" outlineLevel="1" x14ac:dyDescent="0.2">
      <c r="A145" s="209">
        <v>103</v>
      </c>
      <c r="B145" s="119" t="s">
        <v>333</v>
      </c>
      <c r="C145" s="138" t="s">
        <v>334</v>
      </c>
      <c r="D145" s="121" t="s">
        <v>182</v>
      </c>
      <c r="E145" s="125">
        <v>1</v>
      </c>
      <c r="F145" s="127">
        <v>0</v>
      </c>
      <c r="G145" s="210">
        <f>SUM(E145*F145)</f>
        <v>0</v>
      </c>
      <c r="H145" s="199">
        <v>0</v>
      </c>
      <c r="I145" s="127">
        <f>ROUND(E145*H145,2)</f>
        <v>0</v>
      </c>
      <c r="J145" s="127">
        <v>22998.799999999999</v>
      </c>
      <c r="K145" s="127">
        <f>ROUND(E145*J145,2)</f>
        <v>22998.799999999999</v>
      </c>
      <c r="L145" s="127">
        <v>21</v>
      </c>
      <c r="M145" s="127">
        <f>G145*(1+L145/100)</f>
        <v>0</v>
      </c>
      <c r="N145" s="121">
        <v>0</v>
      </c>
      <c r="O145" s="121">
        <f>ROUND(E145*N145,5)</f>
        <v>0</v>
      </c>
      <c r="P145" s="121">
        <v>0</v>
      </c>
      <c r="Q145" s="121">
        <f>ROUND(E145*P145,5)</f>
        <v>0</v>
      </c>
      <c r="R145" s="121"/>
      <c r="S145" s="121"/>
      <c r="T145" s="122">
        <v>0</v>
      </c>
      <c r="U145" s="121">
        <f>ROUND(E145*T145,2)</f>
        <v>0</v>
      </c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 t="s">
        <v>113</v>
      </c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/>
      <c r="AP145" s="115"/>
      <c r="AQ145" s="115"/>
      <c r="AR145" s="115"/>
      <c r="AS145" s="115"/>
      <c r="AT145" s="115"/>
      <c r="AU145" s="115"/>
      <c r="AV145" s="115"/>
      <c r="AW145" s="115"/>
      <c r="AX145" s="115"/>
      <c r="AY145" s="115"/>
      <c r="AZ145" s="115"/>
      <c r="BA145" s="115"/>
      <c r="BB145" s="115"/>
      <c r="BC145" s="115"/>
      <c r="BD145" s="115"/>
      <c r="BE145" s="115"/>
      <c r="BF145" s="115"/>
      <c r="BG145" s="115"/>
      <c r="BH145" s="115"/>
    </row>
    <row r="146" spans="1:60" outlineLevel="1" x14ac:dyDescent="0.2">
      <c r="A146" s="209">
        <v>104</v>
      </c>
      <c r="B146" s="119" t="s">
        <v>335</v>
      </c>
      <c r="C146" s="138" t="s">
        <v>189</v>
      </c>
      <c r="D146" s="121" t="s">
        <v>190</v>
      </c>
      <c r="E146" s="125">
        <v>1</v>
      </c>
      <c r="F146" s="127">
        <v>0</v>
      </c>
      <c r="G146" s="210">
        <f>SUM(E146*F146)</f>
        <v>0</v>
      </c>
      <c r="H146" s="199">
        <v>0</v>
      </c>
      <c r="I146" s="127">
        <f>ROUND(E146*H146,2)</f>
        <v>0</v>
      </c>
      <c r="J146" s="127">
        <v>1500</v>
      </c>
      <c r="K146" s="127">
        <f>ROUND(E146*J146,2)</f>
        <v>1500</v>
      </c>
      <c r="L146" s="127">
        <v>21</v>
      </c>
      <c r="M146" s="127">
        <f>G146*(1+L146/100)</f>
        <v>0</v>
      </c>
      <c r="N146" s="121">
        <v>0</v>
      </c>
      <c r="O146" s="121">
        <f>ROUND(E146*N146,5)</f>
        <v>0</v>
      </c>
      <c r="P146" s="121">
        <v>0</v>
      </c>
      <c r="Q146" s="121">
        <f>ROUND(E146*P146,5)</f>
        <v>0</v>
      </c>
      <c r="R146" s="121"/>
      <c r="S146" s="121"/>
      <c r="T146" s="122">
        <v>0</v>
      </c>
      <c r="U146" s="121">
        <f>ROUND(E146*T146,2)</f>
        <v>0</v>
      </c>
      <c r="V146" s="115"/>
      <c r="W146" s="115"/>
      <c r="X146" s="115"/>
      <c r="Y146" s="115"/>
      <c r="Z146" s="115"/>
      <c r="AA146" s="115"/>
      <c r="AB146" s="115"/>
      <c r="AC146" s="115"/>
      <c r="AD146" s="115"/>
      <c r="AE146" s="115" t="s">
        <v>113</v>
      </c>
      <c r="AF146" s="115"/>
      <c r="AG146" s="115"/>
      <c r="AH146" s="115"/>
      <c r="AI146" s="115"/>
      <c r="AJ146" s="115"/>
      <c r="AK146" s="115"/>
      <c r="AL146" s="115"/>
      <c r="AM146" s="115"/>
      <c r="AN146" s="115"/>
      <c r="AO146" s="115"/>
      <c r="AP146" s="115"/>
      <c r="AQ146" s="115"/>
      <c r="AR146" s="115"/>
      <c r="AS146" s="115"/>
      <c r="AT146" s="115"/>
      <c r="AU146" s="115"/>
      <c r="AV146" s="115"/>
      <c r="AW146" s="115"/>
      <c r="AX146" s="115"/>
      <c r="AY146" s="115"/>
      <c r="AZ146" s="115"/>
      <c r="BA146" s="115"/>
      <c r="BB146" s="115"/>
      <c r="BC146" s="115"/>
      <c r="BD146" s="115"/>
      <c r="BE146" s="115"/>
      <c r="BF146" s="115"/>
      <c r="BG146" s="115"/>
      <c r="BH146" s="115"/>
    </row>
    <row r="147" spans="1:60" x14ac:dyDescent="0.2">
      <c r="A147" s="211" t="s">
        <v>108</v>
      </c>
      <c r="B147" s="120" t="s">
        <v>80</v>
      </c>
      <c r="C147" s="139" t="s">
        <v>81</v>
      </c>
      <c r="D147" s="123"/>
      <c r="E147" s="126"/>
      <c r="F147" s="128"/>
      <c r="G147" s="212">
        <f>SUMIF(AE148:AE149,"&lt;&gt;NOR",G148:G149)</f>
        <v>0</v>
      </c>
      <c r="H147" s="200"/>
      <c r="I147" s="128">
        <f>SUM(I148:I149)</f>
        <v>0</v>
      </c>
      <c r="J147" s="128"/>
      <c r="K147" s="128">
        <f>SUM(K148:K149)</f>
        <v>2000</v>
      </c>
      <c r="L147" s="128"/>
      <c r="M147" s="128">
        <f>SUM(M148:M149)</f>
        <v>0</v>
      </c>
      <c r="N147" s="123"/>
      <c r="O147" s="123">
        <f>SUM(O148:O149)</f>
        <v>1.2E-4</v>
      </c>
      <c r="P147" s="123"/>
      <c r="Q147" s="123">
        <f>SUM(Q148:Q149)</f>
        <v>0</v>
      </c>
      <c r="R147" s="123"/>
      <c r="S147" s="123"/>
      <c r="T147" s="124"/>
      <c r="U147" s="123">
        <f>SUM(U148:U149)</f>
        <v>0</v>
      </c>
      <c r="AE147" t="s">
        <v>109</v>
      </c>
    </row>
    <row r="148" spans="1:60" outlineLevel="1" x14ac:dyDescent="0.2">
      <c r="A148" s="209">
        <v>105</v>
      </c>
      <c r="B148" s="119" t="s">
        <v>336</v>
      </c>
      <c r="C148" s="138" t="s">
        <v>337</v>
      </c>
      <c r="D148" s="121" t="s">
        <v>182</v>
      </c>
      <c r="E148" s="125">
        <v>1</v>
      </c>
      <c r="F148" s="127">
        <v>0</v>
      </c>
      <c r="G148" s="210">
        <f>SUM(E148*F148)</f>
        <v>0</v>
      </c>
      <c r="H148" s="199">
        <v>0</v>
      </c>
      <c r="I148" s="127">
        <f>ROUND(E148*H148,2)</f>
        <v>0</v>
      </c>
      <c r="J148" s="127">
        <v>2000</v>
      </c>
      <c r="K148" s="127">
        <f>ROUND(E148*J148,2)</f>
        <v>2000</v>
      </c>
      <c r="L148" s="127">
        <v>21</v>
      </c>
      <c r="M148" s="127">
        <f>G148*(1+L148/100)</f>
        <v>0</v>
      </c>
      <c r="N148" s="121">
        <v>1.2E-4</v>
      </c>
      <c r="O148" s="121">
        <f>ROUND(E148*N148,5)</f>
        <v>1.2E-4</v>
      </c>
      <c r="P148" s="121">
        <v>0</v>
      </c>
      <c r="Q148" s="121">
        <f>ROUND(E148*P148,5)</f>
        <v>0</v>
      </c>
      <c r="R148" s="121"/>
      <c r="S148" s="121"/>
      <c r="T148" s="122">
        <v>0</v>
      </c>
      <c r="U148" s="121">
        <f>ROUND(E148*T148,2)</f>
        <v>0</v>
      </c>
      <c r="V148" s="115"/>
      <c r="W148" s="115"/>
      <c r="X148" s="115"/>
      <c r="Y148" s="115"/>
      <c r="Z148" s="115"/>
      <c r="AA148" s="115"/>
      <c r="AB148" s="115"/>
      <c r="AC148" s="115"/>
      <c r="AD148" s="115"/>
      <c r="AE148" s="115" t="s">
        <v>113</v>
      </c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/>
      <c r="AY148" s="115"/>
      <c r="AZ148" s="115"/>
      <c r="BA148" s="115"/>
      <c r="BB148" s="115"/>
      <c r="BC148" s="115"/>
      <c r="BD148" s="115"/>
      <c r="BE148" s="115"/>
      <c r="BF148" s="115"/>
      <c r="BG148" s="115"/>
      <c r="BH148" s="115"/>
    </row>
    <row r="149" spans="1:60" outlineLevel="1" x14ac:dyDescent="0.2">
      <c r="A149" s="209"/>
      <c r="B149" s="119"/>
      <c r="C149" s="249" t="s">
        <v>338</v>
      </c>
      <c r="D149" s="250"/>
      <c r="E149" s="251"/>
      <c r="F149" s="252"/>
      <c r="G149" s="253"/>
      <c r="H149" s="199"/>
      <c r="I149" s="127"/>
      <c r="J149" s="127"/>
      <c r="K149" s="127"/>
      <c r="L149" s="127"/>
      <c r="M149" s="127"/>
      <c r="N149" s="121"/>
      <c r="O149" s="121"/>
      <c r="P149" s="121"/>
      <c r="Q149" s="121"/>
      <c r="R149" s="121"/>
      <c r="S149" s="121"/>
      <c r="T149" s="122"/>
      <c r="U149" s="121"/>
      <c r="V149" s="115"/>
      <c r="W149" s="115"/>
      <c r="X149" s="115"/>
      <c r="Y149" s="115"/>
      <c r="Z149" s="115"/>
      <c r="AA149" s="115"/>
      <c r="AB149" s="115"/>
      <c r="AC149" s="115"/>
      <c r="AD149" s="115"/>
      <c r="AE149" s="115" t="s">
        <v>120</v>
      </c>
      <c r="AF149" s="115"/>
      <c r="AG149" s="115"/>
      <c r="AH149" s="115"/>
      <c r="AI149" s="115"/>
      <c r="AJ149" s="115"/>
      <c r="AK149" s="115"/>
      <c r="AL149" s="115"/>
      <c r="AM149" s="115"/>
      <c r="AN149" s="115"/>
      <c r="AO149" s="115"/>
      <c r="AP149" s="115"/>
      <c r="AQ149" s="115"/>
      <c r="AR149" s="115"/>
      <c r="AS149" s="115"/>
      <c r="AT149" s="115"/>
      <c r="AU149" s="115"/>
      <c r="AV149" s="115"/>
      <c r="AW149" s="115"/>
      <c r="AX149" s="115"/>
      <c r="AY149" s="115"/>
      <c r="AZ149" s="115"/>
      <c r="BA149" s="116" t="str">
        <f>C149</f>
        <v>opatření proti poškození nášlapné vrstvy v šatnách při bouracích pracích</v>
      </c>
      <c r="BB149" s="115"/>
      <c r="BC149" s="115"/>
      <c r="BD149" s="115"/>
      <c r="BE149" s="115"/>
      <c r="BF149" s="115"/>
      <c r="BG149" s="115"/>
      <c r="BH149" s="115"/>
    </row>
    <row r="150" spans="1:60" x14ac:dyDescent="0.2">
      <c r="A150" s="211" t="s">
        <v>108</v>
      </c>
      <c r="B150" s="120" t="s">
        <v>82</v>
      </c>
      <c r="C150" s="139" t="s">
        <v>18</v>
      </c>
      <c r="D150" s="123"/>
      <c r="E150" s="126"/>
      <c r="F150" s="128"/>
      <c r="G150" s="212">
        <f>SUMIF(AE151:AE153,"&lt;&gt;NOR",G151:G153)</f>
        <v>0</v>
      </c>
      <c r="H150" s="200"/>
      <c r="I150" s="128">
        <f>SUM(I151:I153)</f>
        <v>0</v>
      </c>
      <c r="J150" s="128"/>
      <c r="K150" s="128">
        <f>SUM(K151:K153)</f>
        <v>10000</v>
      </c>
      <c r="L150" s="128"/>
      <c r="M150" s="128">
        <f>SUM(M151:M153)</f>
        <v>0</v>
      </c>
      <c r="N150" s="123"/>
      <c r="O150" s="123">
        <f>SUM(O151:O153)</f>
        <v>0</v>
      </c>
      <c r="P150" s="123"/>
      <c r="Q150" s="123">
        <f>SUM(Q151:Q153)</f>
        <v>0</v>
      </c>
      <c r="R150" s="123"/>
      <c r="S150" s="123"/>
      <c r="T150" s="124"/>
      <c r="U150" s="123">
        <f>SUM(U151:U153)</f>
        <v>0</v>
      </c>
      <c r="AE150" t="s">
        <v>109</v>
      </c>
    </row>
    <row r="151" spans="1:60" outlineLevel="1" x14ac:dyDescent="0.2">
      <c r="A151" s="209">
        <v>106</v>
      </c>
      <c r="B151" s="119" t="s">
        <v>339</v>
      </c>
      <c r="C151" s="138" t="s">
        <v>340</v>
      </c>
      <c r="D151" s="121" t="s">
        <v>190</v>
      </c>
      <c r="E151" s="125">
        <v>1</v>
      </c>
      <c r="F151" s="127">
        <v>0</v>
      </c>
      <c r="G151" s="210">
        <f>SUM(E151*F151)</f>
        <v>0</v>
      </c>
      <c r="H151" s="199">
        <v>0</v>
      </c>
      <c r="I151" s="127">
        <f>ROUND(E151*H151,2)</f>
        <v>0</v>
      </c>
      <c r="J151" s="127">
        <v>10000</v>
      </c>
      <c r="K151" s="127">
        <f>ROUND(E151*J151,2)</f>
        <v>10000</v>
      </c>
      <c r="L151" s="127">
        <v>21</v>
      </c>
      <c r="M151" s="127">
        <f>G151*(1+L151/100)</f>
        <v>0</v>
      </c>
      <c r="N151" s="121">
        <v>0</v>
      </c>
      <c r="O151" s="121">
        <f>ROUND(E151*N151,5)</f>
        <v>0</v>
      </c>
      <c r="P151" s="121">
        <v>0</v>
      </c>
      <c r="Q151" s="121">
        <f>ROUND(E151*P151,5)</f>
        <v>0</v>
      </c>
      <c r="R151" s="121"/>
      <c r="S151" s="121"/>
      <c r="T151" s="122">
        <v>0</v>
      </c>
      <c r="U151" s="121">
        <f>ROUND(E151*T151,2)</f>
        <v>0</v>
      </c>
      <c r="V151" s="115"/>
      <c r="W151" s="115"/>
      <c r="X151" s="115"/>
      <c r="Y151" s="115"/>
      <c r="Z151" s="115"/>
      <c r="AA151" s="115"/>
      <c r="AB151" s="115"/>
      <c r="AC151" s="115"/>
      <c r="AD151" s="115"/>
      <c r="AE151" s="115" t="s">
        <v>341</v>
      </c>
      <c r="AF151" s="115"/>
      <c r="AG151" s="115"/>
      <c r="AH151" s="115"/>
      <c r="AI151" s="115"/>
      <c r="AJ151" s="115"/>
      <c r="AK151" s="115"/>
      <c r="AL151" s="115"/>
      <c r="AM151" s="115"/>
      <c r="AN151" s="115"/>
      <c r="AO151" s="115"/>
      <c r="AP151" s="115"/>
      <c r="AQ151" s="115"/>
      <c r="AR151" s="115"/>
      <c r="AS151" s="115"/>
      <c r="AT151" s="115"/>
      <c r="AU151" s="115"/>
      <c r="AV151" s="115"/>
      <c r="AW151" s="115"/>
      <c r="AX151" s="115"/>
      <c r="AY151" s="115"/>
      <c r="AZ151" s="115"/>
      <c r="BA151" s="115"/>
      <c r="BB151" s="115"/>
      <c r="BC151" s="115"/>
      <c r="BD151" s="115"/>
      <c r="BE151" s="115"/>
      <c r="BF151" s="115"/>
      <c r="BG151" s="115"/>
      <c r="BH151" s="115"/>
    </row>
    <row r="152" spans="1:60" outlineLevel="1" x14ac:dyDescent="0.2">
      <c r="A152" s="209"/>
      <c r="B152" s="119"/>
      <c r="C152" s="249" t="s">
        <v>342</v>
      </c>
      <c r="D152" s="250"/>
      <c r="E152" s="251"/>
      <c r="F152" s="252"/>
      <c r="G152" s="253"/>
      <c r="H152" s="199"/>
      <c r="I152" s="127"/>
      <c r="J152" s="127"/>
      <c r="K152" s="127"/>
      <c r="L152" s="127"/>
      <c r="M152" s="127"/>
      <c r="N152" s="121"/>
      <c r="O152" s="121"/>
      <c r="P152" s="121"/>
      <c r="Q152" s="121"/>
      <c r="R152" s="121"/>
      <c r="S152" s="121"/>
      <c r="T152" s="122"/>
      <c r="U152" s="121"/>
      <c r="V152" s="115"/>
      <c r="W152" s="115"/>
      <c r="X152" s="115"/>
      <c r="Y152" s="115"/>
      <c r="Z152" s="115"/>
      <c r="AA152" s="115"/>
      <c r="AB152" s="115"/>
      <c r="AC152" s="115"/>
      <c r="AD152" s="115"/>
      <c r="AE152" s="115" t="s">
        <v>120</v>
      </c>
      <c r="AF152" s="115"/>
      <c r="AG152" s="115"/>
      <c r="AH152" s="115"/>
      <c r="AI152" s="115"/>
      <c r="AJ152" s="115"/>
      <c r="AK152" s="115"/>
      <c r="AL152" s="115"/>
      <c r="AM152" s="115"/>
      <c r="AN152" s="115"/>
      <c r="AO152" s="115"/>
      <c r="AP152" s="115"/>
      <c r="AQ152" s="115"/>
      <c r="AR152" s="115"/>
      <c r="AS152" s="115"/>
      <c r="AT152" s="115"/>
      <c r="AU152" s="115"/>
      <c r="AV152" s="115"/>
      <c r="AW152" s="115"/>
      <c r="AX152" s="115"/>
      <c r="AY152" s="115"/>
      <c r="AZ152" s="115"/>
      <c r="BA152" s="116" t="str">
        <f>C152</f>
        <v>Vybudování zařízení staveniště</v>
      </c>
      <c r="BB152" s="115"/>
      <c r="BC152" s="115"/>
      <c r="BD152" s="115"/>
      <c r="BE152" s="115"/>
      <c r="BF152" s="115"/>
      <c r="BG152" s="115"/>
      <c r="BH152" s="115"/>
    </row>
    <row r="153" spans="1:60" ht="13.5" outlineLevel="1" thickBot="1" x14ac:dyDescent="0.25">
      <c r="A153" s="209"/>
      <c r="B153" s="119"/>
      <c r="C153" s="249" t="s">
        <v>343</v>
      </c>
      <c r="D153" s="250"/>
      <c r="E153" s="251"/>
      <c r="F153" s="252"/>
      <c r="G153" s="253"/>
      <c r="H153" s="201"/>
      <c r="I153" s="135"/>
      <c r="J153" s="135"/>
      <c r="K153" s="135"/>
      <c r="L153" s="135"/>
      <c r="M153" s="135"/>
      <c r="N153" s="136"/>
      <c r="O153" s="136"/>
      <c r="P153" s="136"/>
      <c r="Q153" s="136"/>
      <c r="R153" s="136"/>
      <c r="S153" s="136"/>
      <c r="T153" s="137"/>
      <c r="U153" s="136"/>
      <c r="V153" s="115"/>
      <c r="W153" s="115"/>
      <c r="X153" s="115"/>
      <c r="Y153" s="115"/>
      <c r="Z153" s="115"/>
      <c r="AA153" s="115"/>
      <c r="AB153" s="115"/>
      <c r="AC153" s="115"/>
      <c r="AD153" s="115"/>
      <c r="AE153" s="115" t="s">
        <v>120</v>
      </c>
      <c r="AF153" s="115"/>
      <c r="AG153" s="115"/>
      <c r="AH153" s="115"/>
      <c r="AI153" s="115"/>
      <c r="AJ153" s="115"/>
      <c r="AK153" s="115"/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/>
      <c r="AY153" s="115"/>
      <c r="AZ153" s="115"/>
      <c r="BA153" s="116" t="str">
        <f>C153</f>
        <v>Odstranění zařízení staveniště</v>
      </c>
      <c r="BB153" s="115"/>
      <c r="BC153" s="115"/>
      <c r="BD153" s="115"/>
      <c r="BE153" s="115"/>
      <c r="BF153" s="115"/>
      <c r="BG153" s="115"/>
      <c r="BH153" s="115"/>
    </row>
    <row r="154" spans="1:60" ht="21" customHeight="1" thickBot="1" x14ac:dyDescent="0.25">
      <c r="A154" s="247" t="s">
        <v>430</v>
      </c>
      <c r="B154" s="248"/>
      <c r="C154" s="248"/>
      <c r="D154" s="196"/>
      <c r="E154" s="196"/>
      <c r="F154" s="196"/>
      <c r="G154" s="213">
        <f>SUM(G8+G22+G24+G27+G30+G42+G48+G50+G57+G60+G66+G78+G91+G102+G104+G108+G110+G112+G132+G134+G144+G147+G150)</f>
        <v>0</v>
      </c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AC154">
        <v>15</v>
      </c>
      <c r="AD154">
        <v>21</v>
      </c>
    </row>
    <row r="155" spans="1:60" x14ac:dyDescent="0.2">
      <c r="C155" s="140"/>
      <c r="AE155" t="s">
        <v>344</v>
      </c>
    </row>
  </sheetData>
  <mergeCells count="22">
    <mergeCell ref="C62:G62"/>
    <mergeCell ref="A1:G1"/>
    <mergeCell ref="C2:G2"/>
    <mergeCell ref="C3:G3"/>
    <mergeCell ref="C4:G4"/>
    <mergeCell ref="C12:G12"/>
    <mergeCell ref="C14:G14"/>
    <mergeCell ref="C16:G16"/>
    <mergeCell ref="C52:G52"/>
    <mergeCell ref="C53:G53"/>
    <mergeCell ref="C54:G54"/>
    <mergeCell ref="C55:G55"/>
    <mergeCell ref="A154:C154"/>
    <mergeCell ref="C149:G149"/>
    <mergeCell ref="C152:G152"/>
    <mergeCell ref="C153:G153"/>
    <mergeCell ref="C63:G63"/>
    <mergeCell ref="C64:G64"/>
    <mergeCell ref="C65:G65"/>
    <mergeCell ref="C83:G83"/>
    <mergeCell ref="C124:G124"/>
    <mergeCell ref="C137:G137"/>
  </mergeCells>
  <pageMargins left="0.59055118110236204" right="0.39370078740157499" top="0.78740157499999996" bottom="0.78740157499999996" header="0.3" footer="0.3"/>
  <pageSetup paperSize="9" scale="99" orientation="portrait" verticalDpi="0" r:id="rId1"/>
  <rowBreaks count="1" manualBreakCount="1">
    <brk id="101" max="2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64"/>
  <sheetViews>
    <sheetView zoomScaleNormal="100" workbookViewId="0">
      <selection activeCell="T20" sqref="T20"/>
    </sheetView>
  </sheetViews>
  <sheetFormatPr defaultRowHeight="15" x14ac:dyDescent="0.25"/>
  <cols>
    <col min="1" max="1" width="50.28515625" style="144" customWidth="1"/>
    <col min="2" max="2" width="5.85546875" style="154" customWidth="1"/>
    <col min="3" max="3" width="6" style="155" customWidth="1"/>
    <col min="4" max="4" width="9.42578125" style="156" bestFit="1" customWidth="1"/>
    <col min="5" max="5" width="12.85546875" style="156" customWidth="1"/>
    <col min="6" max="16384" width="9.140625" style="144"/>
  </cols>
  <sheetData>
    <row r="1" spans="1:5" x14ac:dyDescent="0.25">
      <c r="A1" s="261" t="s">
        <v>434</v>
      </c>
      <c r="B1" s="141"/>
      <c r="C1" s="142"/>
      <c r="D1" s="143"/>
      <c r="E1" s="143"/>
    </row>
    <row r="2" spans="1:5" x14ac:dyDescent="0.25">
      <c r="A2" s="145" t="s">
        <v>345</v>
      </c>
      <c r="B2" s="146" t="s">
        <v>346</v>
      </c>
      <c r="C2" s="147" t="s">
        <v>347</v>
      </c>
      <c r="D2" s="148" t="s">
        <v>348</v>
      </c>
      <c r="E2" s="148" t="s">
        <v>349</v>
      </c>
    </row>
    <row r="3" spans="1:5" x14ac:dyDescent="0.25">
      <c r="A3" s="149" t="s">
        <v>350</v>
      </c>
      <c r="B3" s="146"/>
      <c r="C3" s="147"/>
      <c r="D3" s="150"/>
      <c r="E3" s="150"/>
    </row>
    <row r="4" spans="1:5" x14ac:dyDescent="0.25">
      <c r="A4" s="151" t="s">
        <v>351</v>
      </c>
      <c r="B4" s="152"/>
      <c r="C4" s="153"/>
      <c r="D4" s="143"/>
      <c r="E4" s="143"/>
    </row>
    <row r="5" spans="1:5" x14ac:dyDescent="0.25">
      <c r="A5" s="144" t="s">
        <v>352</v>
      </c>
      <c r="B5" s="154" t="s">
        <v>353</v>
      </c>
      <c r="C5" s="155">
        <v>1</v>
      </c>
      <c r="D5" s="156">
        <v>0</v>
      </c>
      <c r="E5" s="156">
        <f t="shared" ref="E5:E23" si="0">C5*D5</f>
        <v>0</v>
      </c>
    </row>
    <row r="6" spans="1:5" x14ac:dyDescent="0.25">
      <c r="A6" s="144" t="s">
        <v>354</v>
      </c>
      <c r="B6" s="154" t="s">
        <v>353</v>
      </c>
      <c r="C6" s="155">
        <v>1</v>
      </c>
      <c r="D6" s="156">
        <v>0</v>
      </c>
      <c r="E6" s="156">
        <f t="shared" si="0"/>
        <v>0</v>
      </c>
    </row>
    <row r="7" spans="1:5" x14ac:dyDescent="0.25">
      <c r="A7" s="144" t="s">
        <v>355</v>
      </c>
      <c r="B7" s="154" t="s">
        <v>353</v>
      </c>
      <c r="C7" s="155">
        <v>1</v>
      </c>
      <c r="D7" s="156">
        <v>0</v>
      </c>
      <c r="E7" s="156">
        <f t="shared" si="0"/>
        <v>0</v>
      </c>
    </row>
    <row r="8" spans="1:5" x14ac:dyDescent="0.25">
      <c r="A8" s="144" t="s">
        <v>356</v>
      </c>
      <c r="B8" s="154" t="s">
        <v>357</v>
      </c>
      <c r="C8" s="155">
        <v>20</v>
      </c>
      <c r="D8" s="156">
        <v>0</v>
      </c>
      <c r="E8" s="156">
        <f t="shared" si="0"/>
        <v>0</v>
      </c>
    </row>
    <row r="9" spans="1:5" x14ac:dyDescent="0.25">
      <c r="A9" s="144" t="s">
        <v>358</v>
      </c>
      <c r="B9" s="154" t="s">
        <v>173</v>
      </c>
      <c r="C9" s="155">
        <v>30</v>
      </c>
      <c r="D9" s="156">
        <v>0</v>
      </c>
      <c r="E9" s="156">
        <f t="shared" si="0"/>
        <v>0</v>
      </c>
    </row>
    <row r="10" spans="1:5" x14ac:dyDescent="0.25">
      <c r="A10" s="144" t="s">
        <v>359</v>
      </c>
      <c r="B10" s="154" t="s">
        <v>173</v>
      </c>
      <c r="C10" s="155">
        <v>32</v>
      </c>
      <c r="D10" s="156">
        <v>0</v>
      </c>
      <c r="E10" s="156">
        <f t="shared" si="0"/>
        <v>0</v>
      </c>
    </row>
    <row r="11" spans="1:5" x14ac:dyDescent="0.25">
      <c r="A11" s="144" t="s">
        <v>360</v>
      </c>
      <c r="B11" s="154" t="s">
        <v>173</v>
      </c>
      <c r="C11" s="155">
        <v>16</v>
      </c>
      <c r="D11" s="156">
        <v>0</v>
      </c>
      <c r="E11" s="156">
        <f t="shared" si="0"/>
        <v>0</v>
      </c>
    </row>
    <row r="12" spans="1:5" x14ac:dyDescent="0.25">
      <c r="A12" s="144" t="s">
        <v>361</v>
      </c>
      <c r="B12" s="154" t="s">
        <v>173</v>
      </c>
      <c r="C12" s="155">
        <v>30</v>
      </c>
      <c r="D12" s="156">
        <v>0</v>
      </c>
      <c r="E12" s="156">
        <f t="shared" si="0"/>
        <v>0</v>
      </c>
    </row>
    <row r="13" spans="1:5" x14ac:dyDescent="0.25">
      <c r="A13" s="144" t="s">
        <v>362</v>
      </c>
      <c r="B13" s="154" t="s">
        <v>173</v>
      </c>
      <c r="C13" s="155">
        <v>20</v>
      </c>
      <c r="D13" s="156">
        <v>0</v>
      </c>
      <c r="E13" s="156">
        <f t="shared" si="0"/>
        <v>0</v>
      </c>
    </row>
    <row r="14" spans="1:5" x14ac:dyDescent="0.25">
      <c r="A14" s="144" t="s">
        <v>363</v>
      </c>
      <c r="B14" s="154" t="s">
        <v>258</v>
      </c>
      <c r="C14" s="155">
        <v>2</v>
      </c>
      <c r="D14" s="156">
        <v>0</v>
      </c>
      <c r="E14" s="156">
        <f t="shared" si="0"/>
        <v>0</v>
      </c>
    </row>
    <row r="15" spans="1:5" x14ac:dyDescent="0.25">
      <c r="A15" s="144" t="s">
        <v>364</v>
      </c>
      <c r="B15" s="154" t="s">
        <v>258</v>
      </c>
      <c r="C15" s="155">
        <v>2</v>
      </c>
      <c r="D15" s="156">
        <v>0</v>
      </c>
      <c r="E15" s="156">
        <f t="shared" si="0"/>
        <v>0</v>
      </c>
    </row>
    <row r="16" spans="1:5" x14ac:dyDescent="0.25">
      <c r="A16" s="144" t="s">
        <v>365</v>
      </c>
      <c r="B16" s="154" t="s">
        <v>258</v>
      </c>
      <c r="C16" s="155">
        <v>4</v>
      </c>
      <c r="D16" s="156">
        <v>0</v>
      </c>
      <c r="E16" s="156">
        <f t="shared" si="0"/>
        <v>0</v>
      </c>
    </row>
    <row r="17" spans="1:5" x14ac:dyDescent="0.25">
      <c r="A17" s="144" t="s">
        <v>366</v>
      </c>
      <c r="B17" s="154" t="s">
        <v>258</v>
      </c>
      <c r="C17" s="155">
        <v>2</v>
      </c>
      <c r="D17" s="156">
        <v>0</v>
      </c>
      <c r="E17" s="156">
        <f t="shared" si="0"/>
        <v>0</v>
      </c>
    </row>
    <row r="18" spans="1:5" x14ac:dyDescent="0.25">
      <c r="A18" s="144" t="s">
        <v>367</v>
      </c>
      <c r="B18" s="154" t="s">
        <v>258</v>
      </c>
      <c r="C18" s="155">
        <v>30</v>
      </c>
      <c r="D18" s="156">
        <v>0</v>
      </c>
      <c r="E18" s="156">
        <f t="shared" si="0"/>
        <v>0</v>
      </c>
    </row>
    <row r="19" spans="1:5" x14ac:dyDescent="0.25">
      <c r="A19" s="144" t="s">
        <v>368</v>
      </c>
      <c r="B19" s="154" t="s">
        <v>173</v>
      </c>
      <c r="C19" s="155">
        <v>20</v>
      </c>
      <c r="D19" s="156">
        <v>0</v>
      </c>
      <c r="E19" s="156">
        <f t="shared" si="0"/>
        <v>0</v>
      </c>
    </row>
    <row r="20" spans="1:5" x14ac:dyDescent="0.25">
      <c r="A20" s="144" t="s">
        <v>369</v>
      </c>
      <c r="B20" s="154" t="s">
        <v>353</v>
      </c>
      <c r="C20" s="155">
        <v>1</v>
      </c>
      <c r="D20" s="156">
        <v>0</v>
      </c>
      <c r="E20" s="156">
        <f t="shared" si="0"/>
        <v>0</v>
      </c>
    </row>
    <row r="21" spans="1:5" x14ac:dyDescent="0.25">
      <c r="A21" s="144" t="s">
        <v>370</v>
      </c>
      <c r="B21" s="154" t="s">
        <v>353</v>
      </c>
      <c r="C21" s="155">
        <v>1</v>
      </c>
      <c r="D21" s="156">
        <v>0</v>
      </c>
      <c r="E21" s="156">
        <f t="shared" si="0"/>
        <v>0</v>
      </c>
    </row>
    <row r="22" spans="1:5" x14ac:dyDescent="0.25">
      <c r="A22" s="144" t="s">
        <v>371</v>
      </c>
      <c r="B22" s="154" t="s">
        <v>258</v>
      </c>
      <c r="C22" s="155">
        <v>5</v>
      </c>
      <c r="D22" s="156">
        <v>0</v>
      </c>
      <c r="E22" s="156">
        <f t="shared" si="0"/>
        <v>0</v>
      </c>
    </row>
    <row r="23" spans="1:5" x14ac:dyDescent="0.25">
      <c r="A23" s="144" t="s">
        <v>372</v>
      </c>
      <c r="B23" s="154" t="s">
        <v>258</v>
      </c>
      <c r="C23" s="155">
        <v>5</v>
      </c>
      <c r="D23" s="156">
        <v>0</v>
      </c>
      <c r="E23" s="156">
        <f t="shared" si="0"/>
        <v>0</v>
      </c>
    </row>
    <row r="24" spans="1:5" x14ac:dyDescent="0.25">
      <c r="A24" s="151" t="s">
        <v>373</v>
      </c>
      <c r="B24" s="152"/>
      <c r="C24" s="153"/>
      <c r="D24" s="143"/>
      <c r="E24" s="143"/>
    </row>
    <row r="25" spans="1:5" x14ac:dyDescent="0.25">
      <c r="A25" s="144" t="s">
        <v>374</v>
      </c>
      <c r="B25" s="154" t="s">
        <v>173</v>
      </c>
      <c r="C25" s="155">
        <v>15</v>
      </c>
      <c r="D25" s="156">
        <v>0</v>
      </c>
      <c r="E25" s="156">
        <f t="shared" ref="E25:E37" si="1">C25*D25</f>
        <v>0</v>
      </c>
    </row>
    <row r="26" spans="1:5" x14ac:dyDescent="0.25">
      <c r="A26" s="144" t="s">
        <v>375</v>
      </c>
      <c r="B26" s="154" t="s">
        <v>173</v>
      </c>
      <c r="C26" s="155">
        <v>12</v>
      </c>
      <c r="D26" s="156">
        <v>0</v>
      </c>
      <c r="E26" s="156">
        <f t="shared" si="1"/>
        <v>0</v>
      </c>
    </row>
    <row r="27" spans="1:5" x14ac:dyDescent="0.25">
      <c r="A27" s="144" t="s">
        <v>376</v>
      </c>
      <c r="B27" s="154" t="s">
        <v>173</v>
      </c>
      <c r="C27" s="155">
        <v>10</v>
      </c>
      <c r="D27" s="156">
        <v>0</v>
      </c>
      <c r="E27" s="156">
        <f t="shared" si="1"/>
        <v>0</v>
      </c>
    </row>
    <row r="28" spans="1:5" x14ac:dyDescent="0.25">
      <c r="A28" s="144" t="s">
        <v>377</v>
      </c>
      <c r="B28" s="154" t="s">
        <v>173</v>
      </c>
      <c r="C28" s="155">
        <v>16</v>
      </c>
      <c r="D28" s="156">
        <v>0</v>
      </c>
      <c r="E28" s="156">
        <f t="shared" si="1"/>
        <v>0</v>
      </c>
    </row>
    <row r="29" spans="1:5" x14ac:dyDescent="0.25">
      <c r="A29" s="144" t="s">
        <v>378</v>
      </c>
      <c r="B29" s="154" t="s">
        <v>258</v>
      </c>
      <c r="C29" s="155">
        <v>3</v>
      </c>
      <c r="D29" s="156">
        <v>0</v>
      </c>
      <c r="E29" s="156">
        <f t="shared" si="1"/>
        <v>0</v>
      </c>
    </row>
    <row r="30" spans="1:5" x14ac:dyDescent="0.25">
      <c r="A30" s="144" t="s">
        <v>379</v>
      </c>
      <c r="B30" s="154" t="s">
        <v>258</v>
      </c>
      <c r="C30" s="155">
        <v>7</v>
      </c>
      <c r="D30" s="156">
        <v>0</v>
      </c>
      <c r="E30" s="156">
        <f t="shared" si="1"/>
        <v>0</v>
      </c>
    </row>
    <row r="31" spans="1:5" x14ac:dyDescent="0.25">
      <c r="A31" s="144" t="s">
        <v>380</v>
      </c>
      <c r="B31" s="154" t="s">
        <v>258</v>
      </c>
      <c r="C31" s="155">
        <v>3</v>
      </c>
      <c r="D31" s="156">
        <v>0</v>
      </c>
      <c r="E31" s="156">
        <f t="shared" si="1"/>
        <v>0</v>
      </c>
    </row>
    <row r="32" spans="1:5" x14ac:dyDescent="0.25">
      <c r="A32" s="144" t="s">
        <v>368</v>
      </c>
      <c r="B32" s="154" t="s">
        <v>173</v>
      </c>
      <c r="C32" s="155">
        <v>10</v>
      </c>
      <c r="D32" s="156">
        <v>0</v>
      </c>
      <c r="E32" s="156">
        <f t="shared" si="1"/>
        <v>0</v>
      </c>
    </row>
    <row r="33" spans="1:5" x14ac:dyDescent="0.25">
      <c r="A33" s="144" t="s">
        <v>381</v>
      </c>
      <c r="B33" s="154" t="s">
        <v>258</v>
      </c>
      <c r="C33" s="155">
        <v>4</v>
      </c>
      <c r="D33" s="156">
        <v>0</v>
      </c>
      <c r="E33" s="156">
        <f t="shared" si="1"/>
        <v>0</v>
      </c>
    </row>
    <row r="34" spans="1:5" x14ac:dyDescent="0.25">
      <c r="A34" s="144" t="s">
        <v>382</v>
      </c>
      <c r="B34" s="154" t="s">
        <v>353</v>
      </c>
      <c r="C34" s="155">
        <v>1</v>
      </c>
      <c r="D34" s="156">
        <v>0</v>
      </c>
      <c r="E34" s="156">
        <f t="shared" si="1"/>
        <v>0</v>
      </c>
    </row>
    <row r="35" spans="1:5" x14ac:dyDescent="0.25">
      <c r="A35" s="144" t="s">
        <v>383</v>
      </c>
      <c r="B35" s="154" t="s">
        <v>258</v>
      </c>
      <c r="C35" s="155">
        <v>2</v>
      </c>
      <c r="D35" s="156">
        <v>0</v>
      </c>
      <c r="E35" s="156">
        <f t="shared" si="1"/>
        <v>0</v>
      </c>
    </row>
    <row r="36" spans="1:5" x14ac:dyDescent="0.25">
      <c r="A36" s="144" t="s">
        <v>384</v>
      </c>
      <c r="B36" s="154" t="s">
        <v>258</v>
      </c>
      <c r="C36" s="155">
        <v>2</v>
      </c>
      <c r="D36" s="156">
        <v>0</v>
      </c>
      <c r="E36" s="156">
        <f t="shared" si="1"/>
        <v>0</v>
      </c>
    </row>
    <row r="37" spans="1:5" x14ac:dyDescent="0.25">
      <c r="A37" s="144" t="s">
        <v>385</v>
      </c>
      <c r="B37" s="154" t="s">
        <v>258</v>
      </c>
      <c r="C37" s="155">
        <v>1</v>
      </c>
      <c r="D37" s="156">
        <v>0</v>
      </c>
      <c r="E37" s="156">
        <f t="shared" si="1"/>
        <v>0</v>
      </c>
    </row>
    <row r="38" spans="1:5" x14ac:dyDescent="0.25">
      <c r="A38" s="151" t="s">
        <v>386</v>
      </c>
      <c r="B38" s="152"/>
      <c r="C38" s="153"/>
      <c r="D38" s="143"/>
      <c r="E38" s="143"/>
    </row>
    <row r="39" spans="1:5" x14ac:dyDescent="0.25">
      <c r="A39" s="144" t="s">
        <v>387</v>
      </c>
      <c r="B39" s="154" t="s">
        <v>258</v>
      </c>
      <c r="C39" s="155">
        <v>5</v>
      </c>
      <c r="D39" s="156">
        <v>0</v>
      </c>
      <c r="E39" s="156">
        <f>C39*D39</f>
        <v>0</v>
      </c>
    </row>
    <row r="40" spans="1:5" x14ac:dyDescent="0.25">
      <c r="A40" s="144" t="s">
        <v>388</v>
      </c>
      <c r="B40" s="154" t="s">
        <v>258</v>
      </c>
      <c r="C40" s="155">
        <v>5</v>
      </c>
      <c r="D40" s="156">
        <v>0</v>
      </c>
      <c r="E40" s="156">
        <f>C40*D40</f>
        <v>0</v>
      </c>
    </row>
    <row r="41" spans="1:5" x14ac:dyDescent="0.25">
      <c r="A41" s="151" t="s">
        <v>389</v>
      </c>
      <c r="B41" s="152"/>
      <c r="C41" s="153"/>
      <c r="D41" s="143"/>
      <c r="E41" s="143"/>
    </row>
    <row r="42" spans="1:5" x14ac:dyDescent="0.25">
      <c r="A42" s="144" t="s">
        <v>390</v>
      </c>
      <c r="B42" s="154" t="s">
        <v>258</v>
      </c>
      <c r="C42" s="155">
        <v>5</v>
      </c>
      <c r="D42" s="156">
        <v>0</v>
      </c>
      <c r="E42" s="156">
        <f t="shared" ref="E42:E54" si="2">C42*D42</f>
        <v>0</v>
      </c>
    </row>
    <row r="43" spans="1:5" x14ac:dyDescent="0.25">
      <c r="A43" s="144" t="s">
        <v>391</v>
      </c>
      <c r="B43" s="154" t="s">
        <v>258</v>
      </c>
      <c r="C43" s="155">
        <v>5</v>
      </c>
      <c r="D43" s="156">
        <v>0</v>
      </c>
      <c r="E43" s="156">
        <f t="shared" si="2"/>
        <v>0</v>
      </c>
    </row>
    <row r="44" spans="1:5" x14ac:dyDescent="0.25">
      <c r="A44" s="144" t="s">
        <v>392</v>
      </c>
      <c r="B44" s="154" t="s">
        <v>258</v>
      </c>
      <c r="C44" s="155">
        <v>5</v>
      </c>
      <c r="D44" s="156">
        <v>0</v>
      </c>
      <c r="E44" s="156">
        <f t="shared" si="2"/>
        <v>0</v>
      </c>
    </row>
    <row r="45" spans="1:5" x14ac:dyDescent="0.25">
      <c r="A45" s="144" t="s">
        <v>393</v>
      </c>
      <c r="B45" s="154" t="s">
        <v>258</v>
      </c>
      <c r="C45" s="155">
        <v>5</v>
      </c>
      <c r="D45" s="156">
        <v>0</v>
      </c>
      <c r="E45" s="156">
        <f t="shared" si="2"/>
        <v>0</v>
      </c>
    </row>
    <row r="46" spans="1:5" x14ac:dyDescent="0.25">
      <c r="A46" s="144" t="s">
        <v>394</v>
      </c>
      <c r="B46" s="154" t="s">
        <v>258</v>
      </c>
      <c r="C46" s="155">
        <v>3</v>
      </c>
      <c r="D46" s="156">
        <v>0</v>
      </c>
      <c r="E46" s="156">
        <f t="shared" si="2"/>
        <v>0</v>
      </c>
    </row>
    <row r="47" spans="1:5" x14ac:dyDescent="0.25">
      <c r="A47" s="144" t="s">
        <v>395</v>
      </c>
      <c r="B47" s="154" t="s">
        <v>258</v>
      </c>
      <c r="C47" s="155">
        <v>3</v>
      </c>
      <c r="D47" s="156">
        <v>0</v>
      </c>
      <c r="E47" s="156">
        <f t="shared" si="2"/>
        <v>0</v>
      </c>
    </row>
    <row r="48" spans="1:5" x14ac:dyDescent="0.25">
      <c r="A48" s="144" t="s">
        <v>396</v>
      </c>
      <c r="B48" s="154" t="s">
        <v>258</v>
      </c>
      <c r="C48" s="155">
        <v>3</v>
      </c>
      <c r="D48" s="156">
        <v>0</v>
      </c>
      <c r="E48" s="156">
        <f t="shared" si="2"/>
        <v>0</v>
      </c>
    </row>
    <row r="49" spans="1:5" x14ac:dyDescent="0.25">
      <c r="A49" s="144" t="s">
        <v>397</v>
      </c>
      <c r="B49" s="154" t="s">
        <v>258</v>
      </c>
      <c r="C49" s="155">
        <v>3</v>
      </c>
      <c r="D49" s="156">
        <v>0</v>
      </c>
      <c r="E49" s="156">
        <f t="shared" si="2"/>
        <v>0</v>
      </c>
    </row>
    <row r="50" spans="1:5" x14ac:dyDescent="0.25">
      <c r="A50" s="144" t="s">
        <v>398</v>
      </c>
      <c r="B50" s="154" t="s">
        <v>258</v>
      </c>
      <c r="C50" s="155">
        <v>3</v>
      </c>
      <c r="D50" s="156">
        <v>0</v>
      </c>
      <c r="E50" s="156">
        <f t="shared" si="2"/>
        <v>0</v>
      </c>
    </row>
    <row r="51" spans="1:5" x14ac:dyDescent="0.25">
      <c r="A51" s="144" t="s">
        <v>372</v>
      </c>
      <c r="B51" s="154" t="s">
        <v>258</v>
      </c>
      <c r="C51" s="155">
        <v>2</v>
      </c>
      <c r="D51" s="156">
        <v>0</v>
      </c>
      <c r="E51" s="156">
        <f t="shared" si="2"/>
        <v>0</v>
      </c>
    </row>
    <row r="52" spans="1:5" x14ac:dyDescent="0.25">
      <c r="A52" s="144" t="s">
        <v>399</v>
      </c>
      <c r="B52" s="154" t="s">
        <v>258</v>
      </c>
      <c r="C52" s="155">
        <v>6</v>
      </c>
      <c r="D52" s="156">
        <v>0</v>
      </c>
      <c r="E52" s="156">
        <f t="shared" si="2"/>
        <v>0</v>
      </c>
    </row>
    <row r="53" spans="1:5" x14ac:dyDescent="0.25">
      <c r="A53" s="144" t="s">
        <v>400</v>
      </c>
      <c r="B53" s="154" t="s">
        <v>258</v>
      </c>
      <c r="C53" s="155">
        <v>2</v>
      </c>
      <c r="D53" s="156">
        <v>0</v>
      </c>
      <c r="E53" s="156">
        <f t="shared" si="2"/>
        <v>0</v>
      </c>
    </row>
    <row r="54" spans="1:5" x14ac:dyDescent="0.25">
      <c r="A54" s="144" t="s">
        <v>401</v>
      </c>
      <c r="B54" s="154" t="s">
        <v>258</v>
      </c>
      <c r="C54" s="155">
        <v>1</v>
      </c>
      <c r="D54" s="195">
        <v>0</v>
      </c>
      <c r="E54" s="195">
        <f t="shared" si="2"/>
        <v>0</v>
      </c>
    </row>
    <row r="55" spans="1:5" x14ac:dyDescent="0.25">
      <c r="A55" s="144" t="s">
        <v>402</v>
      </c>
      <c r="B55" s="154" t="s">
        <v>258</v>
      </c>
      <c r="C55" s="155">
        <v>2</v>
      </c>
      <c r="D55" s="156">
        <v>0</v>
      </c>
      <c r="E55" s="156">
        <f t="shared" ref="E55:E63" si="3">C55*D55</f>
        <v>0</v>
      </c>
    </row>
    <row r="56" spans="1:5" x14ac:dyDescent="0.25">
      <c r="A56" s="144" t="s">
        <v>403</v>
      </c>
      <c r="B56" s="154" t="s">
        <v>258</v>
      </c>
      <c r="C56" s="155">
        <v>2</v>
      </c>
      <c r="D56" s="156">
        <v>0</v>
      </c>
      <c r="E56" s="156">
        <f t="shared" si="3"/>
        <v>0</v>
      </c>
    </row>
    <row r="57" spans="1:5" x14ac:dyDescent="0.25">
      <c r="A57" s="144" t="s">
        <v>404</v>
      </c>
      <c r="B57" s="154" t="s">
        <v>258</v>
      </c>
      <c r="C57" s="155">
        <v>2</v>
      </c>
      <c r="D57" s="156">
        <v>0</v>
      </c>
      <c r="E57" s="156">
        <f t="shared" si="3"/>
        <v>0</v>
      </c>
    </row>
    <row r="58" spans="1:5" x14ac:dyDescent="0.25">
      <c r="A58" s="144" t="s">
        <v>405</v>
      </c>
      <c r="B58" s="154" t="s">
        <v>258</v>
      </c>
      <c r="C58" s="155">
        <v>2</v>
      </c>
      <c r="D58" s="156">
        <v>0</v>
      </c>
      <c r="E58" s="156">
        <f t="shared" si="3"/>
        <v>0</v>
      </c>
    </row>
    <row r="59" spans="1:5" x14ac:dyDescent="0.25">
      <c r="A59" s="144" t="s">
        <v>406</v>
      </c>
      <c r="B59" s="154" t="s">
        <v>258</v>
      </c>
      <c r="C59" s="155">
        <v>2</v>
      </c>
      <c r="D59" s="156">
        <v>0</v>
      </c>
      <c r="E59" s="156">
        <f t="shared" si="3"/>
        <v>0</v>
      </c>
    </row>
    <row r="60" spans="1:5" x14ac:dyDescent="0.25">
      <c r="A60" s="144" t="s">
        <v>407</v>
      </c>
      <c r="B60" s="154" t="s">
        <v>258</v>
      </c>
      <c r="C60" s="155">
        <v>2</v>
      </c>
      <c r="D60" s="156">
        <v>0</v>
      </c>
      <c r="E60" s="156">
        <f t="shared" si="3"/>
        <v>0</v>
      </c>
    </row>
    <row r="61" spans="1:5" x14ac:dyDescent="0.25">
      <c r="A61" s="144" t="s">
        <v>408</v>
      </c>
      <c r="B61" s="154" t="s">
        <v>353</v>
      </c>
      <c r="C61" s="155">
        <v>1</v>
      </c>
      <c r="D61" s="156">
        <v>0</v>
      </c>
      <c r="E61" s="156">
        <f t="shared" si="3"/>
        <v>0</v>
      </c>
    </row>
    <row r="62" spans="1:5" x14ac:dyDescent="0.25">
      <c r="A62" s="144" t="s">
        <v>409</v>
      </c>
      <c r="B62" s="154" t="s">
        <v>353</v>
      </c>
      <c r="C62" s="155">
        <v>1</v>
      </c>
      <c r="D62" s="156">
        <v>0</v>
      </c>
      <c r="E62" s="156">
        <f t="shared" si="3"/>
        <v>0</v>
      </c>
    </row>
    <row r="63" spans="1:5" x14ac:dyDescent="0.25">
      <c r="A63" s="157" t="s">
        <v>410</v>
      </c>
      <c r="B63" s="158" t="s">
        <v>353</v>
      </c>
      <c r="C63" s="159">
        <v>1</v>
      </c>
      <c r="D63" s="160">
        <v>0</v>
      </c>
      <c r="E63" s="160">
        <f t="shared" si="3"/>
        <v>0</v>
      </c>
    </row>
    <row r="64" spans="1:5" x14ac:dyDescent="0.25">
      <c r="A64" s="161" t="s">
        <v>411</v>
      </c>
      <c r="B64" s="162"/>
      <c r="C64" s="163"/>
      <c r="D64" s="164"/>
      <c r="E64" s="164">
        <f>SUM(E5:E63)</f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8"/>
  <sheetViews>
    <sheetView zoomScaleNormal="100" workbookViewId="0"/>
  </sheetViews>
  <sheetFormatPr defaultRowHeight="15" x14ac:dyDescent="0.25"/>
  <cols>
    <col min="1" max="1" width="50.5703125" style="166" customWidth="1"/>
    <col min="2" max="2" width="5.85546875" style="166" customWidth="1"/>
    <col min="3" max="3" width="6" style="166" customWidth="1"/>
    <col min="4" max="4" width="9.5703125" style="166" customWidth="1"/>
    <col min="5" max="5" width="12.42578125" style="166" customWidth="1"/>
    <col min="6" max="16384" width="9.140625" style="166"/>
  </cols>
  <sheetData>
    <row r="1" spans="1:5" x14ac:dyDescent="0.25">
      <c r="A1" s="262" t="s">
        <v>435</v>
      </c>
      <c r="B1" s="165"/>
      <c r="C1" s="165"/>
      <c r="D1" s="165"/>
      <c r="E1" s="165"/>
    </row>
    <row r="2" spans="1:5" x14ac:dyDescent="0.25">
      <c r="A2" s="167" t="s">
        <v>345</v>
      </c>
      <c r="B2" s="167" t="s">
        <v>346</v>
      </c>
      <c r="C2" s="168" t="s">
        <v>347</v>
      </c>
      <c r="D2" s="168" t="s">
        <v>348</v>
      </c>
      <c r="E2" s="168" t="s">
        <v>349</v>
      </c>
    </row>
    <row r="3" spans="1:5" x14ac:dyDescent="0.25">
      <c r="A3" s="169" t="s">
        <v>412</v>
      </c>
      <c r="B3" s="170"/>
      <c r="C3" s="170"/>
      <c r="D3" s="170"/>
      <c r="E3" s="170"/>
    </row>
    <row r="4" spans="1:5" x14ac:dyDescent="0.25">
      <c r="A4" s="166" t="s">
        <v>413</v>
      </c>
      <c r="B4" s="171" t="s">
        <v>258</v>
      </c>
      <c r="C4" s="172">
        <v>1</v>
      </c>
      <c r="D4" s="173">
        <v>0</v>
      </c>
      <c r="E4" s="173">
        <f>C4*D4</f>
        <v>0</v>
      </c>
    </row>
    <row r="5" spans="1:5" x14ac:dyDescent="0.25">
      <c r="A5" s="166" t="s">
        <v>414</v>
      </c>
      <c r="B5" s="171" t="s">
        <v>258</v>
      </c>
      <c r="C5" s="172">
        <v>1</v>
      </c>
      <c r="D5" s="173">
        <v>0</v>
      </c>
      <c r="E5" s="173">
        <f>C5*D5</f>
        <v>0</v>
      </c>
    </row>
    <row r="6" spans="1:5" x14ac:dyDescent="0.25">
      <c r="A6" s="166" t="s">
        <v>415</v>
      </c>
      <c r="B6" s="171" t="s">
        <v>258</v>
      </c>
      <c r="C6" s="172">
        <v>1</v>
      </c>
      <c r="D6" s="173">
        <v>0</v>
      </c>
      <c r="E6" s="173">
        <f>C6*D6</f>
        <v>0</v>
      </c>
    </row>
    <row r="7" spans="1:5" x14ac:dyDescent="0.25">
      <c r="A7" s="174" t="s">
        <v>416</v>
      </c>
      <c r="B7" s="175" t="s">
        <v>353</v>
      </c>
      <c r="C7" s="176">
        <v>1</v>
      </c>
      <c r="D7" s="177">
        <v>0</v>
      </c>
      <c r="E7" s="177">
        <f>C7*D7</f>
        <v>0</v>
      </c>
    </row>
    <row r="8" spans="1:5" x14ac:dyDescent="0.25">
      <c r="A8" s="178" t="s">
        <v>411</v>
      </c>
      <c r="B8" s="178"/>
      <c r="C8" s="178"/>
      <c r="D8" s="179"/>
      <c r="E8" s="179">
        <f>SUM(E4:E7)</f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19"/>
  <sheetViews>
    <sheetView tabSelected="1" zoomScaleNormal="100" workbookViewId="0">
      <selection activeCell="G31" sqref="G31"/>
    </sheetView>
  </sheetViews>
  <sheetFormatPr defaultRowHeight="15" x14ac:dyDescent="0.25"/>
  <cols>
    <col min="1" max="1" width="45.28515625" style="183" customWidth="1"/>
    <col min="2" max="2" width="6.42578125" style="183" customWidth="1"/>
    <col min="3" max="3" width="8.140625" style="183" customWidth="1"/>
    <col min="4" max="4" width="10" style="186" customWidth="1"/>
    <col min="5" max="5" width="11.28515625" style="183" customWidth="1"/>
    <col min="6" max="16384" width="9.140625" style="183"/>
  </cols>
  <sheetData>
    <row r="1" spans="1:5" x14ac:dyDescent="0.25">
      <c r="A1" s="263" t="s">
        <v>436</v>
      </c>
      <c r="B1" s="180"/>
      <c r="C1" s="181"/>
      <c r="D1" s="182"/>
      <c r="E1" s="182"/>
    </row>
    <row r="2" spans="1:5" x14ac:dyDescent="0.25">
      <c r="A2" s="184"/>
      <c r="B2" s="184"/>
      <c r="C2" s="185"/>
      <c r="E2" s="186"/>
    </row>
    <row r="3" spans="1:5" x14ac:dyDescent="0.25">
      <c r="A3" s="187" t="s">
        <v>345</v>
      </c>
      <c r="B3" s="188" t="s">
        <v>347</v>
      </c>
      <c r="C3" s="188" t="s">
        <v>346</v>
      </c>
      <c r="D3" s="189" t="s">
        <v>348</v>
      </c>
      <c r="E3" s="189" t="s">
        <v>349</v>
      </c>
    </row>
    <row r="4" spans="1:5" ht="8.25" customHeight="1" x14ac:dyDescent="0.25">
      <c r="B4" s="190"/>
      <c r="C4" s="190"/>
      <c r="D4" s="191"/>
      <c r="E4" s="191"/>
    </row>
    <row r="5" spans="1:5" x14ac:dyDescent="0.25">
      <c r="A5" s="183" t="s">
        <v>417</v>
      </c>
      <c r="B5" s="190">
        <v>14</v>
      </c>
      <c r="C5" s="183" t="s">
        <v>173</v>
      </c>
      <c r="D5" s="186">
        <v>0</v>
      </c>
      <c r="E5" s="186">
        <f>B5*D5</f>
        <v>0</v>
      </c>
    </row>
    <row r="6" spans="1:5" x14ac:dyDescent="0.25">
      <c r="A6" s="183" t="s">
        <v>418</v>
      </c>
      <c r="B6" s="190">
        <v>56</v>
      </c>
      <c r="C6" s="183" t="s">
        <v>173</v>
      </c>
      <c r="D6" s="186">
        <v>0</v>
      </c>
      <c r="E6" s="186">
        <f t="shared" ref="E6:E15" si="0">B6*D6</f>
        <v>0</v>
      </c>
    </row>
    <row r="7" spans="1:5" x14ac:dyDescent="0.25">
      <c r="A7" s="183" t="s">
        <v>419</v>
      </c>
      <c r="B7" s="190">
        <v>4</v>
      </c>
      <c r="C7" s="183" t="s">
        <v>116</v>
      </c>
      <c r="D7" s="186">
        <v>0</v>
      </c>
      <c r="E7" s="186">
        <f t="shared" si="0"/>
        <v>0</v>
      </c>
    </row>
    <row r="8" spans="1:5" x14ac:dyDescent="0.25">
      <c r="A8" s="183" t="s">
        <v>420</v>
      </c>
      <c r="B8" s="190">
        <v>2</v>
      </c>
      <c r="C8" s="183" t="s">
        <v>116</v>
      </c>
      <c r="D8" s="186">
        <v>0</v>
      </c>
      <c r="E8" s="186">
        <f t="shared" si="0"/>
        <v>0</v>
      </c>
    </row>
    <row r="9" spans="1:5" x14ac:dyDescent="0.25">
      <c r="A9" s="183" t="s">
        <v>421</v>
      </c>
      <c r="B9" s="190">
        <v>2</v>
      </c>
      <c r="C9" s="183" t="s">
        <v>116</v>
      </c>
      <c r="D9" s="186">
        <v>0</v>
      </c>
      <c r="E9" s="186">
        <f t="shared" si="0"/>
        <v>0</v>
      </c>
    </row>
    <row r="10" spans="1:5" x14ac:dyDescent="0.25">
      <c r="A10" s="183" t="s">
        <v>422</v>
      </c>
      <c r="B10" s="190">
        <v>3</v>
      </c>
      <c r="C10" s="183" t="s">
        <v>116</v>
      </c>
      <c r="D10" s="186">
        <v>0</v>
      </c>
      <c r="E10" s="186">
        <f t="shared" si="0"/>
        <v>0</v>
      </c>
    </row>
    <row r="11" spans="1:5" x14ac:dyDescent="0.25">
      <c r="A11" s="183" t="s">
        <v>423</v>
      </c>
      <c r="B11" s="190">
        <v>2</v>
      </c>
      <c r="C11" s="183" t="s">
        <v>116</v>
      </c>
      <c r="D11" s="186">
        <v>0</v>
      </c>
      <c r="E11" s="186">
        <f t="shared" si="0"/>
        <v>0</v>
      </c>
    </row>
    <row r="12" spans="1:5" x14ac:dyDescent="0.25">
      <c r="A12" s="183" t="s">
        <v>424</v>
      </c>
      <c r="B12" s="190">
        <v>3</v>
      </c>
      <c r="C12" s="183" t="s">
        <v>116</v>
      </c>
      <c r="D12" s="186">
        <v>0</v>
      </c>
      <c r="E12" s="186">
        <f t="shared" si="0"/>
        <v>0</v>
      </c>
    </row>
    <row r="13" spans="1:5" x14ac:dyDescent="0.25">
      <c r="A13" s="183" t="s">
        <v>425</v>
      </c>
      <c r="B13" s="190">
        <v>1</v>
      </c>
      <c r="C13" s="183" t="s">
        <v>116</v>
      </c>
      <c r="D13" s="186">
        <v>0</v>
      </c>
      <c r="E13" s="186">
        <f t="shared" si="0"/>
        <v>0</v>
      </c>
    </row>
    <row r="14" spans="1:5" x14ac:dyDescent="0.25">
      <c r="A14" s="183" t="s">
        <v>426</v>
      </c>
      <c r="B14" s="190">
        <v>1</v>
      </c>
      <c r="C14" s="183" t="s">
        <v>190</v>
      </c>
      <c r="D14" s="186">
        <v>0</v>
      </c>
      <c r="E14" s="186">
        <f t="shared" si="0"/>
        <v>0</v>
      </c>
    </row>
    <row r="15" spans="1:5" x14ac:dyDescent="0.25">
      <c r="A15" s="183" t="s">
        <v>427</v>
      </c>
      <c r="B15" s="190">
        <v>1</v>
      </c>
      <c r="C15" s="183" t="s">
        <v>190</v>
      </c>
      <c r="D15" s="186">
        <v>0</v>
      </c>
      <c r="E15" s="186">
        <f t="shared" si="0"/>
        <v>0</v>
      </c>
    </row>
    <row r="16" spans="1:5" x14ac:dyDescent="0.25">
      <c r="E16" s="186">
        <f>SUM(E5:E15)</f>
        <v>0</v>
      </c>
    </row>
    <row r="17" spans="1:5" x14ac:dyDescent="0.25">
      <c r="A17" s="192" t="s">
        <v>19</v>
      </c>
      <c r="B17" s="192"/>
      <c r="C17" s="192"/>
      <c r="D17" s="193"/>
      <c r="E17" s="193">
        <f>SUM(E16:E16)</f>
        <v>0</v>
      </c>
    </row>
    <row r="19" spans="1:5" x14ac:dyDescent="0.25">
      <c r="A19" s="183" t="s">
        <v>428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40</vt:i4>
      </vt:variant>
    </vt:vector>
  </HeadingPairs>
  <TitlesOfParts>
    <vt:vector size="47" baseType="lpstr">
      <vt:lpstr>Pokyny pro vyplnění</vt:lpstr>
      <vt:lpstr>Stavba</vt:lpstr>
      <vt:lpstr>VzorPolozky</vt:lpstr>
      <vt:lpstr>Rozpočet Pol</vt:lpstr>
      <vt:lpstr>ZTI</vt:lpstr>
      <vt:lpstr>UT</vt:lpstr>
      <vt:lpstr>El. práce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Vypracoval</vt:lpstr>
      <vt:lpstr>ZakladDPHSni</vt:lpstr>
      <vt:lpstr>Stavba!ZakladDPHSniVypocet</vt:lpstr>
      <vt:lpstr>Stavba!ZakladDPHZaklVypocet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Ulož to</dc:creator>
  <cp:lastModifiedBy>Rostislav Gnida</cp:lastModifiedBy>
  <cp:lastPrinted>2021-05-14T13:26:01Z</cp:lastPrinted>
  <dcterms:created xsi:type="dcterms:W3CDTF">2009-04-08T07:15:50Z</dcterms:created>
  <dcterms:modified xsi:type="dcterms:W3CDTF">2021-06-09T09:32:12Z</dcterms:modified>
</cp:coreProperties>
</file>